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58D65509-637D-4712-AA4C-EFE724E444E4}" xr6:coauthVersionLast="47" xr6:coauthVersionMax="47" xr10:uidLastSave="{00000000-0000-0000-0000-000000000000}"/>
  <bookViews>
    <workbookView xWindow="13635" yWindow="300" windowWidth="1332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C9" i="1"/>
  <c r="D9" i="1"/>
  <c r="F16" i="1"/>
  <c r="F17" i="1" s="1"/>
  <c r="C17" i="1"/>
  <c r="E21" i="1"/>
  <c r="F21" i="1" s="1"/>
  <c r="G21" i="1" s="1"/>
  <c r="H21" i="1" s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/>
  <c r="G28" i="1"/>
  <c r="H28" i="1" s="1"/>
  <c r="Q28" i="1"/>
  <c r="E29" i="1"/>
  <c r="F29" i="1"/>
  <c r="G29" i="1" s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/>
  <c r="Q35" i="1"/>
  <c r="E36" i="1"/>
  <c r="F36" i="1"/>
  <c r="G36" i="1"/>
  <c r="H36" i="1" s="1"/>
  <c r="Q36" i="1"/>
  <c r="E37" i="1"/>
  <c r="F37" i="1"/>
  <c r="G37" i="1" s="1"/>
  <c r="H37" i="1" s="1"/>
  <c r="Q37" i="1"/>
  <c r="E38" i="1"/>
  <c r="F38" i="1"/>
  <c r="G38" i="1" s="1"/>
  <c r="H38" i="1" s="1"/>
  <c r="Q38" i="1"/>
  <c r="E39" i="1"/>
  <c r="F39" i="1" s="1"/>
  <c r="G39" i="1" s="1"/>
  <c r="H39" i="1" s="1"/>
  <c r="Q39" i="1"/>
  <c r="E40" i="1"/>
  <c r="F40" i="1" s="1"/>
  <c r="G40" i="1"/>
  <c r="H40" i="1" s="1"/>
  <c r="Q40" i="1"/>
  <c r="E41" i="1"/>
  <c r="F41" i="1"/>
  <c r="G41" i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/>
  <c r="G44" i="1"/>
  <c r="H44" i="1"/>
  <c r="Q44" i="1"/>
  <c r="E45" i="1"/>
  <c r="F45" i="1"/>
  <c r="G45" i="1" s="1"/>
  <c r="H45" i="1" s="1"/>
  <c r="Q45" i="1"/>
  <c r="E46" i="1"/>
  <c r="F46" i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/>
  <c r="Q51" i="1"/>
  <c r="E52" i="1"/>
  <c r="F52" i="1"/>
  <c r="G52" i="1" s="1"/>
  <c r="H52" i="1" s="1"/>
  <c r="Q52" i="1"/>
  <c r="E53" i="1"/>
  <c r="F53" i="1"/>
  <c r="G53" i="1" s="1"/>
  <c r="H53" i="1" s="1"/>
  <c r="Q53" i="1"/>
  <c r="E54" i="1"/>
  <c r="F54" i="1"/>
  <c r="G54" i="1" s="1"/>
  <c r="H54" i="1" s="1"/>
  <c r="Q54" i="1"/>
  <c r="E55" i="1"/>
  <c r="F55" i="1" s="1"/>
  <c r="G55" i="1" s="1"/>
  <c r="H55" i="1" s="1"/>
  <c r="Q55" i="1"/>
  <c r="E56" i="1"/>
  <c r="F56" i="1" s="1"/>
  <c r="G56" i="1"/>
  <c r="H56" i="1" s="1"/>
  <c r="Q56" i="1"/>
  <c r="E57" i="1"/>
  <c r="F57" i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/>
  <c r="G60" i="1" s="1"/>
  <c r="H60" i="1" s="1"/>
  <c r="Q60" i="1"/>
  <c r="E61" i="1"/>
  <c r="F61" i="1"/>
  <c r="G61" i="1" s="1"/>
  <c r="H61" i="1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E303" i="2" s="1"/>
  <c r="Q73" i="1"/>
  <c r="E74" i="1"/>
  <c r="F74" i="1" s="1"/>
  <c r="G74" i="1" s="1"/>
  <c r="H74" i="1" s="1"/>
  <c r="Q74" i="1"/>
  <c r="E75" i="1"/>
  <c r="F75" i="1" s="1"/>
  <c r="G75" i="1" s="1"/>
  <c r="H75" i="1"/>
  <c r="Q75" i="1"/>
  <c r="E76" i="1"/>
  <c r="F76" i="1" s="1"/>
  <c r="G76" i="1" s="1"/>
  <c r="H76" i="1" s="1"/>
  <c r="Q76" i="1"/>
  <c r="E77" i="1"/>
  <c r="F77" i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 s="1"/>
  <c r="G80" i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 s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/>
  <c r="G93" i="1" s="1"/>
  <c r="H93" i="1" s="1"/>
  <c r="Q93" i="1"/>
  <c r="E94" i="1"/>
  <c r="E324" i="2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/>
  <c r="G97" i="1" s="1"/>
  <c r="H97" i="1" s="1"/>
  <c r="Q97" i="1"/>
  <c r="E98" i="1"/>
  <c r="F98" i="1" s="1"/>
  <c r="G98" i="1" s="1"/>
  <c r="H98" i="1" s="1"/>
  <c r="Q98" i="1"/>
  <c r="E99" i="1"/>
  <c r="F99" i="1" s="1"/>
  <c r="G99" i="1" s="1"/>
  <c r="H99" i="1"/>
  <c r="Q99" i="1"/>
  <c r="E100" i="1"/>
  <c r="E330" i="2" s="1"/>
  <c r="Q100" i="1"/>
  <c r="E101" i="1"/>
  <c r="F101" i="1"/>
  <c r="G101" i="1" s="1"/>
  <c r="H101" i="1" s="1"/>
  <c r="Q101" i="1"/>
  <c r="E102" i="1"/>
  <c r="E332" i="2" s="1"/>
  <c r="Q102" i="1"/>
  <c r="E103" i="1"/>
  <c r="F103" i="1" s="1"/>
  <c r="G103" i="1" s="1"/>
  <c r="H103" i="1" s="1"/>
  <c r="Q103" i="1"/>
  <c r="E104" i="1"/>
  <c r="F104" i="1"/>
  <c r="G104" i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 s="1"/>
  <c r="G107" i="1" s="1"/>
  <c r="H107" i="1"/>
  <c r="Q107" i="1"/>
  <c r="E108" i="1"/>
  <c r="F108" i="1"/>
  <c r="G108" i="1"/>
  <c r="H108" i="1"/>
  <c r="Q108" i="1"/>
  <c r="E109" i="1"/>
  <c r="F109" i="1"/>
  <c r="G109" i="1" s="1"/>
  <c r="H109" i="1" s="1"/>
  <c r="Q109" i="1"/>
  <c r="E110" i="1"/>
  <c r="F110" i="1"/>
  <c r="G110" i="1" s="1"/>
  <c r="H110" i="1" s="1"/>
  <c r="Q110" i="1"/>
  <c r="E111" i="1"/>
  <c r="F111" i="1"/>
  <c r="G111" i="1"/>
  <c r="H111" i="1"/>
  <c r="Q111" i="1"/>
  <c r="E112" i="1"/>
  <c r="F112" i="1"/>
  <c r="G112" i="1"/>
  <c r="H112" i="1" s="1"/>
  <c r="Q112" i="1"/>
  <c r="E113" i="1"/>
  <c r="F113" i="1"/>
  <c r="G113" i="1"/>
  <c r="H113" i="1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F116" i="1"/>
  <c r="G116" i="1"/>
  <c r="H116" i="1" s="1"/>
  <c r="Q116" i="1"/>
  <c r="E117" i="1"/>
  <c r="F117" i="1"/>
  <c r="G117" i="1" s="1"/>
  <c r="H117" i="1" s="1"/>
  <c r="Q117" i="1"/>
  <c r="E118" i="1"/>
  <c r="F118" i="1"/>
  <c r="G118" i="1" s="1"/>
  <c r="H118" i="1" s="1"/>
  <c r="Q118" i="1"/>
  <c r="E119" i="1"/>
  <c r="F119" i="1" s="1"/>
  <c r="G119" i="1" s="1"/>
  <c r="H119" i="1" s="1"/>
  <c r="Q119" i="1"/>
  <c r="E120" i="1"/>
  <c r="F120" i="1"/>
  <c r="G120" i="1"/>
  <c r="H120" i="1" s="1"/>
  <c r="Q120" i="1"/>
  <c r="E121" i="1"/>
  <c r="F121" i="1"/>
  <c r="G121" i="1"/>
  <c r="H121" i="1" s="1"/>
  <c r="Q121" i="1"/>
  <c r="E122" i="1"/>
  <c r="F122" i="1" s="1"/>
  <c r="G122" i="1" s="1"/>
  <c r="H122" i="1" s="1"/>
  <c r="Q122" i="1"/>
  <c r="E123" i="1"/>
  <c r="F123" i="1" s="1"/>
  <c r="G123" i="1" s="1"/>
  <c r="H123" i="1" s="1"/>
  <c r="Q123" i="1"/>
  <c r="E124" i="1"/>
  <c r="F124" i="1"/>
  <c r="G124" i="1" s="1"/>
  <c r="H124" i="1" s="1"/>
  <c r="Q124" i="1"/>
  <c r="E125" i="1"/>
  <c r="E355" i="2" s="1"/>
  <c r="Q125" i="1"/>
  <c r="E126" i="1"/>
  <c r="F126" i="1"/>
  <c r="G126" i="1" s="1"/>
  <c r="H126" i="1" s="1"/>
  <c r="Q126" i="1"/>
  <c r="E127" i="1"/>
  <c r="F127" i="1"/>
  <c r="G127" i="1"/>
  <c r="H127" i="1" s="1"/>
  <c r="Q127" i="1"/>
  <c r="E128" i="1"/>
  <c r="F128" i="1"/>
  <c r="G128" i="1" s="1"/>
  <c r="H128" i="1" s="1"/>
  <c r="Q128" i="1"/>
  <c r="E129" i="1"/>
  <c r="F129" i="1"/>
  <c r="G129" i="1" s="1"/>
  <c r="H129" i="1" s="1"/>
  <c r="Q129" i="1"/>
  <c r="E130" i="1"/>
  <c r="F130" i="1" s="1"/>
  <c r="G130" i="1" s="1"/>
  <c r="H130" i="1" s="1"/>
  <c r="Q130" i="1"/>
  <c r="E131" i="1"/>
  <c r="F131" i="1" s="1"/>
  <c r="G131" i="1" s="1"/>
  <c r="H131" i="1" s="1"/>
  <c r="Q131" i="1"/>
  <c r="E132" i="1"/>
  <c r="F132" i="1"/>
  <c r="G132" i="1" s="1"/>
  <c r="H132" i="1" s="1"/>
  <c r="Q132" i="1"/>
  <c r="E133" i="1"/>
  <c r="F133" i="1" s="1"/>
  <c r="G133" i="1" s="1"/>
  <c r="H133" i="1" s="1"/>
  <c r="Q133" i="1"/>
  <c r="E134" i="1"/>
  <c r="F134" i="1"/>
  <c r="G134" i="1" s="1"/>
  <c r="H134" i="1" s="1"/>
  <c r="Q134" i="1"/>
  <c r="E135" i="1"/>
  <c r="F135" i="1"/>
  <c r="G135" i="1"/>
  <c r="H135" i="1" s="1"/>
  <c r="Q135" i="1"/>
  <c r="E136" i="1"/>
  <c r="F136" i="1"/>
  <c r="G136" i="1" s="1"/>
  <c r="H136" i="1" s="1"/>
  <c r="Q136" i="1"/>
  <c r="E137" i="1"/>
  <c r="F137" i="1"/>
  <c r="G137" i="1" s="1"/>
  <c r="H137" i="1" s="1"/>
  <c r="Q137" i="1"/>
  <c r="E138" i="1"/>
  <c r="F138" i="1" s="1"/>
  <c r="G138" i="1" s="1"/>
  <c r="H138" i="1" s="1"/>
  <c r="Q138" i="1"/>
  <c r="E139" i="1"/>
  <c r="F139" i="1" s="1"/>
  <c r="G139" i="1" s="1"/>
  <c r="H139" i="1" s="1"/>
  <c r="Q139" i="1"/>
  <c r="E140" i="1"/>
  <c r="F140" i="1"/>
  <c r="G140" i="1" s="1"/>
  <c r="H140" i="1" s="1"/>
  <c r="Q140" i="1"/>
  <c r="E141" i="1"/>
  <c r="E371" i="2" s="1"/>
  <c r="Q141" i="1"/>
  <c r="E142" i="1"/>
  <c r="F142" i="1"/>
  <c r="G142" i="1" s="1"/>
  <c r="H142" i="1" s="1"/>
  <c r="Q142" i="1"/>
  <c r="E143" i="1"/>
  <c r="F143" i="1"/>
  <c r="G143" i="1"/>
  <c r="H143" i="1" s="1"/>
  <c r="Q143" i="1"/>
  <c r="E144" i="1"/>
  <c r="F144" i="1"/>
  <c r="G144" i="1" s="1"/>
  <c r="H144" i="1" s="1"/>
  <c r="Q144" i="1"/>
  <c r="E145" i="1"/>
  <c r="F145" i="1"/>
  <c r="G145" i="1" s="1"/>
  <c r="H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/>
  <c r="G148" i="1" s="1"/>
  <c r="I148" i="1" s="1"/>
  <c r="Q148" i="1"/>
  <c r="E149" i="1"/>
  <c r="F149" i="1" s="1"/>
  <c r="G149" i="1" s="1"/>
  <c r="I149" i="1" s="1"/>
  <c r="Q149" i="1"/>
  <c r="E150" i="1"/>
  <c r="E15" i="2" s="1"/>
  <c r="F150" i="1"/>
  <c r="G150" i="1" s="1"/>
  <c r="I150" i="1" s="1"/>
  <c r="Q150" i="1"/>
  <c r="E151" i="1"/>
  <c r="F151" i="1"/>
  <c r="G151" i="1"/>
  <c r="I151" i="1" s="1"/>
  <c r="Q151" i="1"/>
  <c r="E152" i="1"/>
  <c r="F152" i="1"/>
  <c r="G152" i="1" s="1"/>
  <c r="I152" i="1" s="1"/>
  <c r="Q152" i="1"/>
  <c r="E153" i="1"/>
  <c r="F153" i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/>
  <c r="G159" i="1" s="1"/>
  <c r="I159" i="1" s="1"/>
  <c r="Q159" i="1"/>
  <c r="E160" i="1"/>
  <c r="F160" i="1" s="1"/>
  <c r="G160" i="1" s="1"/>
  <c r="I160" i="1" s="1"/>
  <c r="Q160" i="1"/>
  <c r="E161" i="1"/>
  <c r="E26" i="2" s="1"/>
  <c r="Q161" i="1"/>
  <c r="E162" i="1"/>
  <c r="F162" i="1" s="1"/>
  <c r="G162" i="1" s="1"/>
  <c r="I162" i="1" s="1"/>
  <c r="Q162" i="1"/>
  <c r="E163" i="1"/>
  <c r="F163" i="1" s="1"/>
  <c r="G163" i="1" s="1"/>
  <c r="I163" i="1"/>
  <c r="Q163" i="1"/>
  <c r="E164" i="1"/>
  <c r="F164" i="1" s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/>
  <c r="G169" i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/>
  <c r="Q171" i="1"/>
  <c r="E172" i="1"/>
  <c r="F172" i="1"/>
  <c r="G172" i="1"/>
  <c r="I172" i="1" s="1"/>
  <c r="Q172" i="1"/>
  <c r="E173" i="1"/>
  <c r="F173" i="1"/>
  <c r="G173" i="1" s="1"/>
  <c r="I173" i="1" s="1"/>
  <c r="Q173" i="1"/>
  <c r="E174" i="1"/>
  <c r="F174" i="1"/>
  <c r="G174" i="1" s="1"/>
  <c r="I174" i="1" s="1"/>
  <c r="Q174" i="1"/>
  <c r="E175" i="1"/>
  <c r="F175" i="1" s="1"/>
  <c r="G175" i="1" s="1"/>
  <c r="I175" i="1" s="1"/>
  <c r="Q175" i="1"/>
  <c r="E176" i="1"/>
  <c r="F176" i="1"/>
  <c r="G176" i="1"/>
  <c r="I176" i="1" s="1"/>
  <c r="Q176" i="1"/>
  <c r="E177" i="1"/>
  <c r="F177" i="1"/>
  <c r="G177" i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/>
  <c r="G180" i="1"/>
  <c r="I180" i="1" s="1"/>
  <c r="Q180" i="1"/>
  <c r="E181" i="1"/>
  <c r="F181" i="1"/>
  <c r="G181" i="1" s="1"/>
  <c r="I181" i="1" s="1"/>
  <c r="Q181" i="1"/>
  <c r="E182" i="1"/>
  <c r="F182" i="1"/>
  <c r="G182" i="1" s="1"/>
  <c r="I182" i="1"/>
  <c r="Q182" i="1"/>
  <c r="E183" i="1"/>
  <c r="F183" i="1"/>
  <c r="G183" i="1"/>
  <c r="I183" i="1" s="1"/>
  <c r="Q183" i="1"/>
  <c r="E184" i="1"/>
  <c r="F184" i="1"/>
  <c r="G184" i="1" s="1"/>
  <c r="I184" i="1" s="1"/>
  <c r="Q184" i="1"/>
  <c r="E185" i="1"/>
  <c r="F185" i="1"/>
  <c r="G185" i="1" s="1"/>
  <c r="Q185" i="1"/>
  <c r="E186" i="1"/>
  <c r="F186" i="1"/>
  <c r="G186" i="1" s="1"/>
  <c r="I186" i="1" s="1"/>
  <c r="Q186" i="1"/>
  <c r="E187" i="1"/>
  <c r="F187" i="1" s="1"/>
  <c r="G187" i="1" s="1"/>
  <c r="I187" i="1" s="1"/>
  <c r="Q187" i="1"/>
  <c r="E188" i="1"/>
  <c r="E49" i="2" s="1"/>
  <c r="Q188" i="1"/>
  <c r="E189" i="1"/>
  <c r="F189" i="1"/>
  <c r="G189" i="1" s="1"/>
  <c r="I189" i="1" s="1"/>
  <c r="Q189" i="1"/>
  <c r="E190" i="1"/>
  <c r="E51" i="2" s="1"/>
  <c r="Q190" i="1"/>
  <c r="E191" i="1"/>
  <c r="F191" i="1" s="1"/>
  <c r="G191" i="1" s="1"/>
  <c r="I191" i="1" s="1"/>
  <c r="Q191" i="1"/>
  <c r="E192" i="1"/>
  <c r="F192" i="1" s="1"/>
  <c r="G192" i="1"/>
  <c r="Q192" i="1"/>
  <c r="E193" i="1"/>
  <c r="F193" i="1" s="1"/>
  <c r="G193" i="1" s="1"/>
  <c r="I193" i="1" s="1"/>
  <c r="Q193" i="1"/>
  <c r="E194" i="1"/>
  <c r="F194" i="1"/>
  <c r="G194" i="1"/>
  <c r="I194" i="1" s="1"/>
  <c r="Q194" i="1"/>
  <c r="E195" i="1"/>
  <c r="F195" i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/>
  <c r="I197" i="1" s="1"/>
  <c r="Q197" i="1"/>
  <c r="E198" i="1"/>
  <c r="F198" i="1"/>
  <c r="G198" i="1" s="1"/>
  <c r="I198" i="1" s="1"/>
  <c r="Q198" i="1"/>
  <c r="E199" i="1"/>
  <c r="E60" i="2" s="1"/>
  <c r="Q199" i="1"/>
  <c r="E200" i="1"/>
  <c r="F200" i="1"/>
  <c r="G200" i="1" s="1"/>
  <c r="I200" i="1" s="1"/>
  <c r="Q200" i="1"/>
  <c r="E201" i="1"/>
  <c r="F201" i="1"/>
  <c r="G201" i="1"/>
  <c r="I201" i="1" s="1"/>
  <c r="Q201" i="1"/>
  <c r="E202" i="1"/>
  <c r="F202" i="1"/>
  <c r="G202" i="1"/>
  <c r="I202" i="1" s="1"/>
  <c r="Q202" i="1"/>
  <c r="E203" i="1"/>
  <c r="F203" i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/>
  <c r="I205" i="1" s="1"/>
  <c r="Q205" i="1"/>
  <c r="E206" i="1"/>
  <c r="F206" i="1"/>
  <c r="G206" i="1" s="1"/>
  <c r="I206" i="1" s="1"/>
  <c r="Q206" i="1"/>
  <c r="E207" i="1"/>
  <c r="F207" i="1"/>
  <c r="G207" i="1" s="1"/>
  <c r="I207" i="1" s="1"/>
  <c r="Q207" i="1"/>
  <c r="E208" i="1"/>
  <c r="F208" i="1"/>
  <c r="G208" i="1" s="1"/>
  <c r="I208" i="1" s="1"/>
  <c r="Q208" i="1"/>
  <c r="E209" i="1"/>
  <c r="E70" i="2" s="1"/>
  <c r="Q209" i="1"/>
  <c r="E210" i="1"/>
  <c r="F210" i="1" s="1"/>
  <c r="G210" i="1" s="1"/>
  <c r="I210" i="1" s="1"/>
  <c r="Q210" i="1"/>
  <c r="E211" i="1"/>
  <c r="E72" i="2" s="1"/>
  <c r="Q211" i="1"/>
  <c r="E212" i="1"/>
  <c r="F212" i="1" s="1"/>
  <c r="G212" i="1" s="1"/>
  <c r="I212" i="1" s="1"/>
  <c r="Q212" i="1"/>
  <c r="E213" i="1"/>
  <c r="F213" i="1" s="1"/>
  <c r="G213" i="1"/>
  <c r="I213" i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/>
  <c r="G216" i="1" s="1"/>
  <c r="Q216" i="1"/>
  <c r="E217" i="1"/>
  <c r="F217" i="1" s="1"/>
  <c r="G217" i="1" s="1"/>
  <c r="I217" i="1"/>
  <c r="Q217" i="1"/>
  <c r="E218" i="1"/>
  <c r="F218" i="1" s="1"/>
  <c r="G218" i="1" s="1"/>
  <c r="I218" i="1" s="1"/>
  <c r="Q218" i="1"/>
  <c r="E219" i="1"/>
  <c r="F219" i="1"/>
  <c r="G219" i="1" s="1"/>
  <c r="Q219" i="1"/>
  <c r="E220" i="1"/>
  <c r="F220" i="1"/>
  <c r="G220" i="1" s="1"/>
  <c r="I220" i="1" s="1"/>
  <c r="Q220" i="1"/>
  <c r="E221" i="1"/>
  <c r="F221" i="1"/>
  <c r="G221" i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/>
  <c r="G228" i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/>
  <c r="G237" i="1" s="1"/>
  <c r="I237" i="1" s="1"/>
  <c r="Q237" i="1"/>
  <c r="E238" i="1"/>
  <c r="F238" i="1" s="1"/>
  <c r="G238" i="1"/>
  <c r="I238" i="1"/>
  <c r="Q238" i="1"/>
  <c r="E239" i="1"/>
  <c r="F239" i="1" s="1"/>
  <c r="G239" i="1" s="1"/>
  <c r="I239" i="1" s="1"/>
  <c r="Q239" i="1"/>
  <c r="E240" i="1"/>
  <c r="E100" i="2" s="1"/>
  <c r="Q240" i="1"/>
  <c r="E241" i="1"/>
  <c r="F241" i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/>
  <c r="G245" i="1" s="1"/>
  <c r="I245" i="1" s="1"/>
  <c r="Q245" i="1"/>
  <c r="E246" i="1"/>
  <c r="F246" i="1" s="1"/>
  <c r="G246" i="1" s="1"/>
  <c r="I246" i="1" s="1"/>
  <c r="Q246" i="1"/>
  <c r="E247" i="1"/>
  <c r="F247" i="1"/>
  <c r="G247" i="1"/>
  <c r="I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/>
  <c r="G250" i="1"/>
  <c r="I250" i="1" s="1"/>
  <c r="Q250" i="1"/>
  <c r="E251" i="1"/>
  <c r="F251" i="1"/>
  <c r="G251" i="1" s="1"/>
  <c r="I251" i="1" s="1"/>
  <c r="Q251" i="1"/>
  <c r="E252" i="1"/>
  <c r="F252" i="1"/>
  <c r="G252" i="1" s="1"/>
  <c r="I252" i="1" s="1"/>
  <c r="Q252" i="1"/>
  <c r="E253" i="1"/>
  <c r="F253" i="1"/>
  <c r="G253" i="1"/>
  <c r="I253" i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/>
  <c r="G261" i="1" s="1"/>
  <c r="I261" i="1" s="1"/>
  <c r="Q261" i="1"/>
  <c r="E262" i="1"/>
  <c r="F262" i="1" s="1"/>
  <c r="G262" i="1" s="1"/>
  <c r="I262" i="1" s="1"/>
  <c r="Q262" i="1"/>
  <c r="E263" i="1"/>
  <c r="F263" i="1"/>
  <c r="G263" i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/>
  <c r="G266" i="1"/>
  <c r="I266" i="1" s="1"/>
  <c r="Q266" i="1"/>
  <c r="E267" i="1"/>
  <c r="F267" i="1"/>
  <c r="G267" i="1" s="1"/>
  <c r="I267" i="1" s="1"/>
  <c r="Q267" i="1"/>
  <c r="E268" i="1"/>
  <c r="F268" i="1"/>
  <c r="G268" i="1" s="1"/>
  <c r="I268" i="1" s="1"/>
  <c r="Q268" i="1"/>
  <c r="E269" i="1"/>
  <c r="F269" i="1" s="1"/>
  <c r="G269" i="1" s="1"/>
  <c r="I269" i="1" s="1"/>
  <c r="Q269" i="1"/>
  <c r="E270" i="1"/>
  <c r="F270" i="1"/>
  <c r="G270" i="1"/>
  <c r="I270" i="1" s="1"/>
  <c r="Q270" i="1"/>
  <c r="E271" i="1"/>
  <c r="F271" i="1"/>
  <c r="G271" i="1"/>
  <c r="I271" i="1" s="1"/>
  <c r="Q271" i="1"/>
  <c r="E272" i="1"/>
  <c r="F272" i="1" s="1"/>
  <c r="G272" i="1" s="1"/>
  <c r="H272" i="1" s="1"/>
  <c r="Q272" i="1"/>
  <c r="E273" i="1"/>
  <c r="F273" i="1" s="1"/>
  <c r="G273" i="1" s="1"/>
  <c r="I273" i="1" s="1"/>
  <c r="Q273" i="1"/>
  <c r="E274" i="1"/>
  <c r="F274" i="1"/>
  <c r="G274" i="1"/>
  <c r="I274" i="1" s="1"/>
  <c r="Q274" i="1"/>
  <c r="E275" i="1"/>
  <c r="F275" i="1"/>
  <c r="G275" i="1" s="1"/>
  <c r="I275" i="1" s="1"/>
  <c r="Q275" i="1"/>
  <c r="E276" i="1"/>
  <c r="F276" i="1"/>
  <c r="G276" i="1" s="1"/>
  <c r="I276" i="1" s="1"/>
  <c r="Q276" i="1"/>
  <c r="E277" i="1"/>
  <c r="F277" i="1"/>
  <c r="G277" i="1"/>
  <c r="I277" i="1"/>
  <c r="Q277" i="1"/>
  <c r="E278" i="1"/>
  <c r="F278" i="1"/>
  <c r="G278" i="1"/>
  <c r="I278" i="1" s="1"/>
  <c r="Q278" i="1"/>
  <c r="E279" i="1"/>
  <c r="F279" i="1"/>
  <c r="G279" i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/>
  <c r="G282" i="1"/>
  <c r="I282" i="1" s="1"/>
  <c r="Q282" i="1"/>
  <c r="E283" i="1"/>
  <c r="F283" i="1"/>
  <c r="G283" i="1" s="1"/>
  <c r="I283" i="1" s="1"/>
  <c r="Q283" i="1"/>
  <c r="E284" i="1"/>
  <c r="F284" i="1"/>
  <c r="G284" i="1" s="1"/>
  <c r="I284" i="1" s="1"/>
  <c r="Q284" i="1"/>
  <c r="E285" i="1"/>
  <c r="F285" i="1"/>
  <c r="G285" i="1"/>
  <c r="I285" i="1"/>
  <c r="Q285" i="1"/>
  <c r="E286" i="1"/>
  <c r="F286" i="1"/>
  <c r="G286" i="1"/>
  <c r="I286" i="1" s="1"/>
  <c r="Q286" i="1"/>
  <c r="E287" i="1"/>
  <c r="F287" i="1"/>
  <c r="G287" i="1"/>
  <c r="I287" i="1" s="1"/>
  <c r="Q287" i="1"/>
  <c r="E288" i="1"/>
  <c r="F288" i="1" s="1"/>
  <c r="G288" i="1" s="1"/>
  <c r="I288" i="1" s="1"/>
  <c r="Q288" i="1"/>
  <c r="E289" i="1"/>
  <c r="F289" i="1" s="1"/>
  <c r="G289" i="1" s="1"/>
  <c r="I289" i="1" s="1"/>
  <c r="Q289" i="1"/>
  <c r="E290" i="1"/>
  <c r="F290" i="1"/>
  <c r="G290" i="1"/>
  <c r="I290" i="1" s="1"/>
  <c r="Q290" i="1"/>
  <c r="E291" i="1"/>
  <c r="F291" i="1"/>
  <c r="G291" i="1" s="1"/>
  <c r="I291" i="1" s="1"/>
  <c r="Q291" i="1"/>
  <c r="E292" i="1"/>
  <c r="F292" i="1"/>
  <c r="G292" i="1" s="1"/>
  <c r="I292" i="1" s="1"/>
  <c r="Q292" i="1"/>
  <c r="E293" i="1"/>
  <c r="F293" i="1"/>
  <c r="G293" i="1"/>
  <c r="I293" i="1"/>
  <c r="Q293" i="1"/>
  <c r="E294" i="1"/>
  <c r="F294" i="1"/>
  <c r="G294" i="1"/>
  <c r="I294" i="1" s="1"/>
  <c r="Q294" i="1"/>
  <c r="E295" i="1"/>
  <c r="F295" i="1"/>
  <c r="G295" i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/>
  <c r="G298" i="1"/>
  <c r="I298" i="1" s="1"/>
  <c r="Q298" i="1"/>
  <c r="E299" i="1"/>
  <c r="F299" i="1"/>
  <c r="G299" i="1" s="1"/>
  <c r="I299" i="1" s="1"/>
  <c r="Q299" i="1"/>
  <c r="E300" i="1"/>
  <c r="F300" i="1"/>
  <c r="G300" i="1" s="1"/>
  <c r="I300" i="1" s="1"/>
  <c r="Q300" i="1"/>
  <c r="E301" i="1"/>
  <c r="F301" i="1"/>
  <c r="G301" i="1"/>
  <c r="I301" i="1"/>
  <c r="Q301" i="1"/>
  <c r="E302" i="1"/>
  <c r="F302" i="1"/>
  <c r="G302" i="1"/>
  <c r="I302" i="1" s="1"/>
  <c r="Q302" i="1"/>
  <c r="E303" i="1"/>
  <c r="F303" i="1"/>
  <c r="G303" i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/>
  <c r="G306" i="1"/>
  <c r="I306" i="1" s="1"/>
  <c r="Q306" i="1"/>
  <c r="E307" i="1"/>
  <c r="F307" i="1"/>
  <c r="G307" i="1" s="1"/>
  <c r="I307" i="1" s="1"/>
  <c r="Q307" i="1"/>
  <c r="E308" i="1"/>
  <c r="F308" i="1"/>
  <c r="G308" i="1" s="1"/>
  <c r="I308" i="1" s="1"/>
  <c r="Q308" i="1"/>
  <c r="E309" i="1"/>
  <c r="F309" i="1"/>
  <c r="G309" i="1"/>
  <c r="I309" i="1"/>
  <c r="Q309" i="1"/>
  <c r="E310" i="1"/>
  <c r="F310" i="1"/>
  <c r="G310" i="1"/>
  <c r="I310" i="1" s="1"/>
  <c r="Q310" i="1"/>
  <c r="E311" i="1"/>
  <c r="F311" i="1"/>
  <c r="G311" i="1"/>
  <c r="I311" i="1" s="1"/>
  <c r="Q311" i="1"/>
  <c r="E312" i="1"/>
  <c r="F312" i="1" s="1"/>
  <c r="G312" i="1" s="1"/>
  <c r="I312" i="1" s="1"/>
  <c r="Q312" i="1"/>
  <c r="E313" i="1"/>
  <c r="F313" i="1" s="1"/>
  <c r="G313" i="1" s="1"/>
  <c r="I313" i="1" s="1"/>
  <c r="Q313" i="1"/>
  <c r="E314" i="1"/>
  <c r="F314" i="1"/>
  <c r="G314" i="1" s="1"/>
  <c r="I314" i="1" s="1"/>
  <c r="Q314" i="1"/>
  <c r="E315" i="1"/>
  <c r="F315" i="1" s="1"/>
  <c r="G315" i="1" s="1"/>
  <c r="I315" i="1" s="1"/>
  <c r="Q315" i="1"/>
  <c r="E316" i="1"/>
  <c r="F316" i="1"/>
  <c r="G316" i="1" s="1"/>
  <c r="I316" i="1" s="1"/>
  <c r="Q316" i="1"/>
  <c r="E317" i="1"/>
  <c r="F317" i="1"/>
  <c r="G317" i="1"/>
  <c r="I317" i="1" s="1"/>
  <c r="Q317" i="1"/>
  <c r="E318" i="1"/>
  <c r="F318" i="1"/>
  <c r="G318" i="1" s="1"/>
  <c r="I318" i="1" s="1"/>
  <c r="Q318" i="1"/>
  <c r="E319" i="1"/>
  <c r="F319" i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/>
  <c r="G322" i="1" s="1"/>
  <c r="I322" i="1" s="1"/>
  <c r="Q322" i="1"/>
  <c r="E323" i="1"/>
  <c r="F323" i="1" s="1"/>
  <c r="G323" i="1" s="1"/>
  <c r="I323" i="1" s="1"/>
  <c r="Q323" i="1"/>
  <c r="E324" i="1"/>
  <c r="F324" i="1"/>
  <c r="G324" i="1" s="1"/>
  <c r="I324" i="1" s="1"/>
  <c r="Q324" i="1"/>
  <c r="E325" i="1"/>
  <c r="F325" i="1"/>
  <c r="G325" i="1"/>
  <c r="I325" i="1" s="1"/>
  <c r="Q325" i="1"/>
  <c r="E326" i="1"/>
  <c r="F326" i="1"/>
  <c r="G326" i="1" s="1"/>
  <c r="I326" i="1" s="1"/>
  <c r="Q326" i="1"/>
  <c r="E327" i="1"/>
  <c r="F327" i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/>
  <c r="Q329" i="1"/>
  <c r="E330" i="1"/>
  <c r="F330" i="1" s="1"/>
  <c r="G330" i="1" s="1"/>
  <c r="I330" i="1" s="1"/>
  <c r="Q330" i="1"/>
  <c r="E331" i="1"/>
  <c r="F331" i="1"/>
  <c r="G331" i="1" s="1"/>
  <c r="I331" i="1" s="1"/>
  <c r="Q331" i="1"/>
  <c r="E332" i="1"/>
  <c r="E186" i="2" s="1"/>
  <c r="Q332" i="1"/>
  <c r="E333" i="1"/>
  <c r="F333" i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 s="1"/>
  <c r="Q336" i="1"/>
  <c r="E337" i="1"/>
  <c r="F337" i="1" s="1"/>
  <c r="G337" i="1" s="1"/>
  <c r="I337" i="1" s="1"/>
  <c r="Q337" i="1"/>
  <c r="E338" i="1"/>
  <c r="F338" i="1" s="1"/>
  <c r="G338" i="1" s="1"/>
  <c r="I338" i="1" s="1"/>
  <c r="Q338" i="1"/>
  <c r="E339" i="1"/>
  <c r="F339" i="1"/>
  <c r="G339" i="1" s="1"/>
  <c r="I339" i="1" s="1"/>
  <c r="Q339" i="1"/>
  <c r="E340" i="1"/>
  <c r="F340" i="1" s="1"/>
  <c r="G340" i="1" s="1"/>
  <c r="I340" i="1" s="1"/>
  <c r="Q340" i="1"/>
  <c r="E341" i="1"/>
  <c r="F341" i="1"/>
  <c r="G341" i="1" s="1"/>
  <c r="I341" i="1" s="1"/>
  <c r="Q341" i="1"/>
  <c r="E342" i="1"/>
  <c r="F342" i="1" s="1"/>
  <c r="G342" i="1" s="1"/>
  <c r="I342" i="1" s="1"/>
  <c r="Q342" i="1"/>
  <c r="E343" i="1"/>
  <c r="E196" i="2" s="1"/>
  <c r="Q343" i="1"/>
  <c r="E344" i="1"/>
  <c r="F344" i="1" s="1"/>
  <c r="G344" i="1" s="1"/>
  <c r="I344" i="1"/>
  <c r="Q344" i="1"/>
  <c r="E345" i="1"/>
  <c r="F345" i="1" s="1"/>
  <c r="G345" i="1" s="1"/>
  <c r="I345" i="1" s="1"/>
  <c r="Q345" i="1"/>
  <c r="E346" i="1"/>
  <c r="E199" i="2" s="1"/>
  <c r="Q346" i="1"/>
  <c r="E347" i="1"/>
  <c r="F347" i="1"/>
  <c r="G347" i="1" s="1"/>
  <c r="I347" i="1" s="1"/>
  <c r="Q347" i="1"/>
  <c r="E348" i="1"/>
  <c r="F348" i="1"/>
  <c r="G348" i="1" s="1"/>
  <c r="I348" i="1" s="1"/>
  <c r="Q348" i="1"/>
  <c r="E349" i="1"/>
  <c r="F349" i="1"/>
  <c r="G349" i="1"/>
  <c r="I349" i="1" s="1"/>
  <c r="Q349" i="1"/>
  <c r="E350" i="1"/>
  <c r="F350" i="1"/>
  <c r="G350" i="1"/>
  <c r="I350" i="1" s="1"/>
  <c r="Q350" i="1"/>
  <c r="E351" i="1"/>
  <c r="F351" i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/>
  <c r="G354" i="1"/>
  <c r="I354" i="1"/>
  <c r="Q354" i="1"/>
  <c r="E355" i="1"/>
  <c r="F355" i="1"/>
  <c r="G355" i="1" s="1"/>
  <c r="I355" i="1" s="1"/>
  <c r="Q355" i="1"/>
  <c r="E356" i="1"/>
  <c r="F356" i="1"/>
  <c r="G356" i="1" s="1"/>
  <c r="I356" i="1" s="1"/>
  <c r="Q356" i="1"/>
  <c r="E357" i="1"/>
  <c r="F357" i="1" s="1"/>
  <c r="G357" i="1" s="1"/>
  <c r="I357" i="1" s="1"/>
  <c r="Q357" i="1"/>
  <c r="E358" i="1"/>
  <c r="E211" i="2" s="1"/>
  <c r="Q358" i="1"/>
  <c r="E359" i="1"/>
  <c r="F359" i="1" s="1"/>
  <c r="G359" i="1" s="1"/>
  <c r="I359" i="1" s="1"/>
  <c r="Q359" i="1"/>
  <c r="E360" i="1"/>
  <c r="F360" i="1" s="1"/>
  <c r="G360" i="1" s="1"/>
  <c r="I360" i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F363" i="1"/>
  <c r="G363" i="1" s="1"/>
  <c r="J363" i="1" s="1"/>
  <c r="Q363" i="1"/>
  <c r="E364" i="1"/>
  <c r="F364" i="1" s="1"/>
  <c r="G364" i="1" s="1"/>
  <c r="I364" i="1" s="1"/>
  <c r="Q364" i="1"/>
  <c r="E365" i="1"/>
  <c r="F365" i="1"/>
  <c r="G365" i="1"/>
  <c r="I365" i="1" s="1"/>
  <c r="Q365" i="1"/>
  <c r="E366" i="1"/>
  <c r="F366" i="1"/>
  <c r="G366" i="1" s="1"/>
  <c r="I366" i="1" s="1"/>
  <c r="Q366" i="1"/>
  <c r="E367" i="1"/>
  <c r="F367" i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/>
  <c r="G370" i="1" s="1"/>
  <c r="I370" i="1" s="1"/>
  <c r="Q370" i="1"/>
  <c r="E371" i="1"/>
  <c r="F371" i="1" s="1"/>
  <c r="G371" i="1" s="1"/>
  <c r="I371" i="1" s="1"/>
  <c r="Q371" i="1"/>
  <c r="E372" i="1"/>
  <c r="F372" i="1"/>
  <c r="G372" i="1" s="1"/>
  <c r="I372" i="1" s="1"/>
  <c r="Q372" i="1"/>
  <c r="E373" i="1"/>
  <c r="F373" i="1"/>
  <c r="G373" i="1"/>
  <c r="J373" i="1" s="1"/>
  <c r="Q373" i="1"/>
  <c r="E374" i="1"/>
  <c r="F374" i="1"/>
  <c r="G374" i="1" s="1"/>
  <c r="I374" i="1" s="1"/>
  <c r="Q374" i="1"/>
  <c r="E375" i="1"/>
  <c r="F375" i="1"/>
  <c r="G375" i="1" s="1"/>
  <c r="I375" i="1" s="1"/>
  <c r="Q375" i="1"/>
  <c r="E376" i="1"/>
  <c r="F376" i="1" s="1"/>
  <c r="G376" i="1" s="1"/>
  <c r="I376" i="1" s="1"/>
  <c r="Q376" i="1"/>
  <c r="E377" i="1"/>
  <c r="F377" i="1" s="1"/>
  <c r="G377" i="1" s="1"/>
  <c r="I377" i="1" s="1"/>
  <c r="Q377" i="1"/>
  <c r="E378" i="1"/>
  <c r="F378" i="1"/>
  <c r="G378" i="1" s="1"/>
  <c r="J378" i="1" s="1"/>
  <c r="Q378" i="1"/>
  <c r="E379" i="1"/>
  <c r="F379" i="1" s="1"/>
  <c r="G379" i="1" s="1"/>
  <c r="I379" i="1" s="1"/>
  <c r="Q379" i="1"/>
  <c r="E380" i="1"/>
  <c r="F380" i="1"/>
  <c r="G380" i="1" s="1"/>
  <c r="I380" i="1" s="1"/>
  <c r="Q380" i="1"/>
  <c r="E381" i="1"/>
  <c r="E381" i="2" s="1"/>
  <c r="Q381" i="1"/>
  <c r="E382" i="1"/>
  <c r="F382" i="1" s="1"/>
  <c r="G382" i="1" s="1"/>
  <c r="I382" i="1" s="1"/>
  <c r="Q382" i="1"/>
  <c r="E383" i="1"/>
  <c r="E230" i="2" s="1"/>
  <c r="Q383" i="1"/>
  <c r="E384" i="1"/>
  <c r="F384" i="1" s="1"/>
  <c r="G384" i="1"/>
  <c r="I384" i="1" s="1"/>
  <c r="Q384" i="1"/>
  <c r="E385" i="1"/>
  <c r="F385" i="1" s="1"/>
  <c r="G385" i="1" s="1"/>
  <c r="I385" i="1"/>
  <c r="Q385" i="1"/>
  <c r="E386" i="1"/>
  <c r="F386" i="1"/>
  <c r="G386" i="1" s="1"/>
  <c r="I386" i="1" s="1"/>
  <c r="Q386" i="1"/>
  <c r="E387" i="1"/>
  <c r="F387" i="1"/>
  <c r="G387" i="1" s="1"/>
  <c r="I387" i="1" s="1"/>
  <c r="Q387" i="1"/>
  <c r="E388" i="1"/>
  <c r="E234" i="2" s="1"/>
  <c r="Q388" i="1"/>
  <c r="E389" i="1"/>
  <c r="F389" i="1"/>
  <c r="G389" i="1" s="1"/>
  <c r="I389" i="1" s="1"/>
  <c r="Q389" i="1"/>
  <c r="E390" i="1"/>
  <c r="F390" i="1"/>
  <c r="G390" i="1"/>
  <c r="I390" i="1" s="1"/>
  <c r="Q390" i="1"/>
  <c r="E391" i="1"/>
  <c r="F391" i="1" s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E384" i="2" s="1"/>
  <c r="Q394" i="1"/>
  <c r="E395" i="1"/>
  <c r="F395" i="1" s="1"/>
  <c r="G395" i="1" s="1"/>
  <c r="J395" i="1" s="1"/>
  <c r="Q395" i="1"/>
  <c r="E396" i="1"/>
  <c r="F396" i="1"/>
  <c r="G396" i="1" s="1"/>
  <c r="J396" i="1" s="1"/>
  <c r="Q396" i="1"/>
  <c r="E397" i="1"/>
  <c r="E387" i="2" s="1"/>
  <c r="Q397" i="1"/>
  <c r="E398" i="1"/>
  <c r="F398" i="1"/>
  <c r="G398" i="1" s="1"/>
  <c r="J398" i="1" s="1"/>
  <c r="Q398" i="1"/>
  <c r="E399" i="1"/>
  <c r="F399" i="1" s="1"/>
  <c r="G399" i="1" s="1"/>
  <c r="J399" i="1" s="1"/>
  <c r="Q399" i="1"/>
  <c r="E400" i="1"/>
  <c r="F400" i="1" s="1"/>
  <c r="G400" i="1" s="1"/>
  <c r="J400" i="1" s="1"/>
  <c r="Q400" i="1"/>
  <c r="E401" i="1"/>
  <c r="F401" i="1" s="1"/>
  <c r="G401" i="1" s="1"/>
  <c r="J401" i="1" s="1"/>
  <c r="Q401" i="1"/>
  <c r="E402" i="1"/>
  <c r="F402" i="1" s="1"/>
  <c r="G402" i="1" s="1"/>
  <c r="K402" i="1" s="1"/>
  <c r="Q402" i="1"/>
  <c r="E403" i="1"/>
  <c r="F403" i="1"/>
  <c r="G403" i="1" s="1"/>
  <c r="I403" i="1" s="1"/>
  <c r="Q403" i="1"/>
  <c r="E404" i="1"/>
  <c r="F404" i="1" s="1"/>
  <c r="G404" i="1" s="1"/>
  <c r="J404" i="1" s="1"/>
  <c r="Q404" i="1"/>
  <c r="E405" i="1"/>
  <c r="F405" i="1"/>
  <c r="G405" i="1" s="1"/>
  <c r="J405" i="1" s="1"/>
  <c r="Q405" i="1"/>
  <c r="E406" i="1"/>
  <c r="E394" i="2" s="1"/>
  <c r="Q406" i="1"/>
  <c r="E407" i="1"/>
  <c r="F407" i="1" s="1"/>
  <c r="G407" i="1" s="1"/>
  <c r="J407" i="1" s="1"/>
  <c r="Q407" i="1"/>
  <c r="E408" i="1"/>
  <c r="F408" i="1" s="1"/>
  <c r="G408" i="1" s="1"/>
  <c r="J408" i="1" s="1"/>
  <c r="Q408" i="1"/>
  <c r="E409" i="1"/>
  <c r="F409" i="1" s="1"/>
  <c r="G409" i="1" s="1"/>
  <c r="J409" i="1" s="1"/>
  <c r="Q409" i="1"/>
  <c r="E410" i="1"/>
  <c r="F410" i="1" s="1"/>
  <c r="G410" i="1" s="1"/>
  <c r="J410" i="1" s="1"/>
  <c r="Q410" i="1"/>
  <c r="E411" i="1"/>
  <c r="F411" i="1" s="1"/>
  <c r="G411" i="1" s="1"/>
  <c r="J411" i="1" s="1"/>
  <c r="Q411" i="1"/>
  <c r="E412" i="1"/>
  <c r="F412" i="1"/>
  <c r="G412" i="1" s="1"/>
  <c r="I412" i="1" s="1"/>
  <c r="Q412" i="1"/>
  <c r="E413" i="1"/>
  <c r="F413" i="1" s="1"/>
  <c r="G413" i="1" s="1"/>
  <c r="I413" i="1" s="1"/>
  <c r="Q413" i="1"/>
  <c r="E414" i="1"/>
  <c r="F414" i="1"/>
  <c r="G414" i="1"/>
  <c r="I414" i="1" s="1"/>
  <c r="Q414" i="1"/>
  <c r="E415" i="1"/>
  <c r="F415" i="1" s="1"/>
  <c r="G415" i="1" s="1"/>
  <c r="I415" i="1" s="1"/>
  <c r="Q415" i="1"/>
  <c r="E416" i="1"/>
  <c r="F416" i="1" s="1"/>
  <c r="G416" i="1" s="1"/>
  <c r="J416" i="1" s="1"/>
  <c r="Q416" i="1"/>
  <c r="E417" i="1"/>
  <c r="F417" i="1" s="1"/>
  <c r="G417" i="1"/>
  <c r="I417" i="1" s="1"/>
  <c r="Q417" i="1"/>
  <c r="E418" i="1"/>
  <c r="E244" i="2" s="1"/>
  <c r="Q418" i="1"/>
  <c r="E419" i="1"/>
  <c r="F419" i="1" s="1"/>
  <c r="G419" i="1" s="1"/>
  <c r="I419" i="1" s="1"/>
  <c r="Q419" i="1"/>
  <c r="E420" i="1"/>
  <c r="F420" i="1"/>
  <c r="G420" i="1" s="1"/>
  <c r="I420" i="1" s="1"/>
  <c r="Q420" i="1"/>
  <c r="E421" i="1"/>
  <c r="E404" i="2" s="1"/>
  <c r="Q421" i="1"/>
  <c r="E422" i="1"/>
  <c r="F422" i="1" s="1"/>
  <c r="G422" i="1" s="1"/>
  <c r="J422" i="1" s="1"/>
  <c r="Q422" i="1"/>
  <c r="E423" i="1"/>
  <c r="F423" i="1"/>
  <c r="G423" i="1" s="1"/>
  <c r="J423" i="1" s="1"/>
  <c r="Q423" i="1"/>
  <c r="E424" i="1"/>
  <c r="F424" i="1" s="1"/>
  <c r="G424" i="1" s="1"/>
  <c r="J424" i="1" s="1"/>
  <c r="Q424" i="1"/>
  <c r="E425" i="1"/>
  <c r="F425" i="1"/>
  <c r="G425" i="1" s="1"/>
  <c r="J425" i="1" s="1"/>
  <c r="Q425" i="1"/>
  <c r="E426" i="1"/>
  <c r="F426" i="1" s="1"/>
  <c r="G426" i="1" s="1"/>
  <c r="J426" i="1" s="1"/>
  <c r="Q426" i="1"/>
  <c r="E427" i="1"/>
  <c r="F427" i="1"/>
  <c r="G427" i="1" s="1"/>
  <c r="J427" i="1" s="1"/>
  <c r="Q427" i="1"/>
  <c r="E428" i="1"/>
  <c r="F428" i="1" s="1"/>
  <c r="G428" i="1" s="1"/>
  <c r="J428" i="1" s="1"/>
  <c r="Q428" i="1"/>
  <c r="E429" i="1"/>
  <c r="F429" i="1" s="1"/>
  <c r="G429" i="1" s="1"/>
  <c r="I429" i="1" s="1"/>
  <c r="Q429" i="1"/>
  <c r="E430" i="1"/>
  <c r="F430" i="1" s="1"/>
  <c r="G430" i="1" s="1"/>
  <c r="J430" i="1" s="1"/>
  <c r="Q430" i="1"/>
  <c r="E431" i="1"/>
  <c r="F431" i="1"/>
  <c r="G431" i="1" s="1"/>
  <c r="J431" i="1" s="1"/>
  <c r="Q431" i="1"/>
  <c r="E432" i="1"/>
  <c r="F432" i="1" s="1"/>
  <c r="G432" i="1" s="1"/>
  <c r="I432" i="1" s="1"/>
  <c r="Q432" i="1"/>
  <c r="E433" i="1"/>
  <c r="F433" i="1"/>
  <c r="G433" i="1" s="1"/>
  <c r="I433" i="1" s="1"/>
  <c r="Q433" i="1"/>
  <c r="E434" i="1"/>
  <c r="F434" i="1" s="1"/>
  <c r="G434" i="1" s="1"/>
  <c r="I434" i="1" s="1"/>
  <c r="Q434" i="1"/>
  <c r="E435" i="1"/>
  <c r="F435" i="1"/>
  <c r="G435" i="1" s="1"/>
  <c r="J435" i="1" s="1"/>
  <c r="Q435" i="1"/>
  <c r="E436" i="1"/>
  <c r="F436" i="1" s="1"/>
  <c r="G436" i="1" s="1"/>
  <c r="J436" i="1" s="1"/>
  <c r="Q436" i="1"/>
  <c r="E437" i="1"/>
  <c r="E419" i="2" s="1"/>
  <c r="Q437" i="1"/>
  <c r="E438" i="1"/>
  <c r="F438" i="1" s="1"/>
  <c r="G438" i="1" s="1"/>
  <c r="J438" i="1" s="1"/>
  <c r="Q438" i="1"/>
  <c r="E439" i="1"/>
  <c r="F439" i="1"/>
  <c r="G439" i="1" s="1"/>
  <c r="J439" i="1" s="1"/>
  <c r="Q439" i="1"/>
  <c r="E440" i="1"/>
  <c r="F440" i="1" s="1"/>
  <c r="G440" i="1" s="1"/>
  <c r="J440" i="1" s="1"/>
  <c r="Q440" i="1"/>
  <c r="E441" i="1"/>
  <c r="F441" i="1"/>
  <c r="G441" i="1" s="1"/>
  <c r="I441" i="1" s="1"/>
  <c r="Q441" i="1"/>
  <c r="E442" i="1"/>
  <c r="F442" i="1" s="1"/>
  <c r="Q442" i="1"/>
  <c r="E443" i="1"/>
  <c r="F443" i="1"/>
  <c r="Q443" i="1"/>
  <c r="E444" i="1"/>
  <c r="F444" i="1" s="1"/>
  <c r="Q444" i="1"/>
  <c r="E445" i="1"/>
  <c r="F445" i="1" s="1"/>
  <c r="G445" i="1" s="1"/>
  <c r="K445" i="1" s="1"/>
  <c r="Q445" i="1"/>
  <c r="E446" i="1"/>
  <c r="F446" i="1" s="1"/>
  <c r="Q446" i="1"/>
  <c r="E447" i="1"/>
  <c r="F447" i="1"/>
  <c r="Q447" i="1"/>
  <c r="E448" i="1"/>
  <c r="F448" i="1" s="1"/>
  <c r="Q448" i="1"/>
  <c r="E449" i="1"/>
  <c r="F449" i="1"/>
  <c r="Q449" i="1"/>
  <c r="E450" i="1"/>
  <c r="F450" i="1" s="1"/>
  <c r="Q450" i="1"/>
  <c r="E451" i="1"/>
  <c r="F451" i="1"/>
  <c r="Q451" i="1"/>
  <c r="E452" i="1"/>
  <c r="F452" i="1" s="1"/>
  <c r="Q452" i="1"/>
  <c r="E453" i="1"/>
  <c r="F453" i="1" s="1"/>
  <c r="Q453" i="1"/>
  <c r="E454" i="1"/>
  <c r="F454" i="1" s="1"/>
  <c r="G454" i="1" s="1"/>
  <c r="K454" i="1" s="1"/>
  <c r="Q454" i="1"/>
  <c r="E455" i="1"/>
  <c r="F455" i="1"/>
  <c r="G455" i="1" s="1"/>
  <c r="K455" i="1" s="1"/>
  <c r="Q455" i="1"/>
  <c r="E456" i="1"/>
  <c r="F456" i="1" s="1"/>
  <c r="G456" i="1" s="1"/>
  <c r="K456" i="1" s="1"/>
  <c r="Q456" i="1"/>
  <c r="E457" i="1"/>
  <c r="F457" i="1"/>
  <c r="G457" i="1" s="1"/>
  <c r="K457" i="1" s="1"/>
  <c r="Q457" i="1"/>
  <c r="E458" i="1"/>
  <c r="E437" i="2" s="1"/>
  <c r="Q458" i="1"/>
  <c r="E459" i="1"/>
  <c r="F459" i="1"/>
  <c r="Q459" i="1"/>
  <c r="E460" i="1"/>
  <c r="E439" i="2" s="1"/>
  <c r="Q460" i="1"/>
  <c r="E461" i="1"/>
  <c r="F461" i="1" s="1"/>
  <c r="G461" i="1" s="1"/>
  <c r="K461" i="1" s="1"/>
  <c r="Q461" i="1"/>
  <c r="E462" i="1"/>
  <c r="F462" i="1" s="1"/>
  <c r="G462" i="1" s="1"/>
  <c r="K462" i="1" s="1"/>
  <c r="Q462" i="1"/>
  <c r="E464" i="1"/>
  <c r="F464" i="1"/>
  <c r="G464" i="1" s="1"/>
  <c r="K464" i="1" s="1"/>
  <c r="Q464" i="1"/>
  <c r="E465" i="1"/>
  <c r="F465" i="1" s="1"/>
  <c r="G465" i="1" s="1"/>
  <c r="I465" i="1" s="1"/>
  <c r="Q465" i="1"/>
  <c r="E466" i="1"/>
  <c r="F466" i="1"/>
  <c r="G466" i="1" s="1"/>
  <c r="I466" i="1" s="1"/>
  <c r="Q466" i="1"/>
  <c r="E467" i="1"/>
  <c r="F467" i="1" s="1"/>
  <c r="G467" i="1" s="1"/>
  <c r="I467" i="1" s="1"/>
  <c r="Q467" i="1"/>
  <c r="E475" i="1"/>
  <c r="F475" i="1"/>
  <c r="G475" i="1" s="1"/>
  <c r="I475" i="1" s="1"/>
  <c r="Q475" i="1"/>
  <c r="E463" i="1"/>
  <c r="F463" i="1" s="1"/>
  <c r="G463" i="1" s="1"/>
  <c r="I463" i="1" s="1"/>
  <c r="Q463" i="1"/>
  <c r="E471" i="1"/>
  <c r="F471" i="1" s="1"/>
  <c r="G471" i="1" s="1"/>
  <c r="I471" i="1" s="1"/>
  <c r="Q471" i="1"/>
  <c r="E468" i="1"/>
  <c r="F468" i="1" s="1"/>
  <c r="G468" i="1" s="1"/>
  <c r="I468" i="1" s="1"/>
  <c r="Q468" i="1"/>
  <c r="E469" i="1"/>
  <c r="F469" i="1" s="1"/>
  <c r="G469" i="1" s="1"/>
  <c r="I469" i="1" s="1"/>
  <c r="Q469" i="1"/>
  <c r="E470" i="1"/>
  <c r="F470" i="1" s="1"/>
  <c r="G470" i="1" s="1"/>
  <c r="I470" i="1" s="1"/>
  <c r="Q470" i="1"/>
  <c r="E472" i="1"/>
  <c r="F472" i="1" s="1"/>
  <c r="G472" i="1" s="1"/>
  <c r="I472" i="1" s="1"/>
  <c r="Q472" i="1"/>
  <c r="E473" i="1"/>
  <c r="F473" i="1" s="1"/>
  <c r="G473" i="1" s="1"/>
  <c r="I473" i="1" s="1"/>
  <c r="Q473" i="1"/>
  <c r="E474" i="1"/>
  <c r="F474" i="1"/>
  <c r="G474" i="1" s="1"/>
  <c r="I474" i="1" s="1"/>
  <c r="Q474" i="1"/>
  <c r="A11" i="2"/>
  <c r="C11" i="2"/>
  <c r="E11" i="2"/>
  <c r="D11" i="2"/>
  <c r="G11" i="2"/>
  <c r="H11" i="2"/>
  <c r="B11" i="2"/>
  <c r="A12" i="2"/>
  <c r="B12" i="2"/>
  <c r="D12" i="2"/>
  <c r="E12" i="2"/>
  <c r="G12" i="2"/>
  <c r="C12" i="2"/>
  <c r="H12" i="2"/>
  <c r="A13" i="2"/>
  <c r="B13" i="2"/>
  <c r="D13" i="2"/>
  <c r="G13" i="2"/>
  <c r="C13" i="2"/>
  <c r="E13" i="2"/>
  <c r="H13" i="2"/>
  <c r="A14" i="2"/>
  <c r="B14" i="2"/>
  <c r="D14" i="2"/>
  <c r="G14" i="2"/>
  <c r="C14" i="2"/>
  <c r="E14" i="2"/>
  <c r="H14" i="2"/>
  <c r="A15" i="2"/>
  <c r="C15" i="2"/>
  <c r="D15" i="2"/>
  <c r="G15" i="2"/>
  <c r="H15" i="2"/>
  <c r="B15" i="2"/>
  <c r="A16" i="2"/>
  <c r="B16" i="2"/>
  <c r="D16" i="2"/>
  <c r="E16" i="2"/>
  <c r="G16" i="2"/>
  <c r="C16" i="2"/>
  <c r="H16" i="2"/>
  <c r="A17" i="2"/>
  <c r="B17" i="2"/>
  <c r="C17" i="2"/>
  <c r="E17" i="2"/>
  <c r="D17" i="2"/>
  <c r="G17" i="2"/>
  <c r="H17" i="2"/>
  <c r="A18" i="2"/>
  <c r="B18" i="2"/>
  <c r="D18" i="2"/>
  <c r="G18" i="2"/>
  <c r="C18" i="2"/>
  <c r="E18" i="2"/>
  <c r="H18" i="2"/>
  <c r="A19" i="2"/>
  <c r="C19" i="2"/>
  <c r="D19" i="2"/>
  <c r="E19" i="2"/>
  <c r="G19" i="2"/>
  <c r="H19" i="2"/>
  <c r="B19" i="2"/>
  <c r="A20" i="2"/>
  <c r="B20" i="2"/>
  <c r="D20" i="2"/>
  <c r="G20" i="2"/>
  <c r="C20" i="2"/>
  <c r="E20" i="2"/>
  <c r="H20" i="2"/>
  <c r="A21" i="2"/>
  <c r="C21" i="2"/>
  <c r="E21" i="2"/>
  <c r="D21" i="2"/>
  <c r="G21" i="2"/>
  <c r="H21" i="2"/>
  <c r="B21" i="2"/>
  <c r="A22" i="2"/>
  <c r="B22" i="2"/>
  <c r="C22" i="2"/>
  <c r="E22" i="2"/>
  <c r="D22" i="2"/>
  <c r="G22" i="2"/>
  <c r="H22" i="2"/>
  <c r="A23" i="2"/>
  <c r="C23" i="2"/>
  <c r="E23" i="2"/>
  <c r="D23" i="2"/>
  <c r="G23" i="2"/>
  <c r="H23" i="2"/>
  <c r="B23" i="2"/>
  <c r="A24" i="2"/>
  <c r="B24" i="2"/>
  <c r="D24" i="2"/>
  <c r="E24" i="2"/>
  <c r="G24" i="2"/>
  <c r="C24" i="2"/>
  <c r="H24" i="2"/>
  <c r="A25" i="2"/>
  <c r="B25" i="2"/>
  <c r="D25" i="2"/>
  <c r="G25" i="2"/>
  <c r="C25" i="2"/>
  <c r="E25" i="2"/>
  <c r="H25" i="2"/>
  <c r="A26" i="2"/>
  <c r="B26" i="2"/>
  <c r="C26" i="2"/>
  <c r="D26" i="2"/>
  <c r="G26" i="2"/>
  <c r="H26" i="2"/>
  <c r="A27" i="2"/>
  <c r="C27" i="2"/>
  <c r="D27" i="2"/>
  <c r="E27" i="2"/>
  <c r="G27" i="2"/>
  <c r="H27" i="2"/>
  <c r="B27" i="2"/>
  <c r="A28" i="2"/>
  <c r="B28" i="2"/>
  <c r="D28" i="2"/>
  <c r="E28" i="2"/>
  <c r="G28" i="2"/>
  <c r="C28" i="2"/>
  <c r="H28" i="2"/>
  <c r="A29" i="2"/>
  <c r="B29" i="2"/>
  <c r="D29" i="2"/>
  <c r="G29" i="2"/>
  <c r="C29" i="2"/>
  <c r="E29" i="2"/>
  <c r="H29" i="2"/>
  <c r="A30" i="2"/>
  <c r="C30" i="2"/>
  <c r="E30" i="2"/>
  <c r="D30" i="2"/>
  <c r="G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E32" i="2"/>
  <c r="H32" i="2"/>
  <c r="A33" i="2"/>
  <c r="D33" i="2"/>
  <c r="G33" i="2"/>
  <c r="C33" i="2"/>
  <c r="E33" i="2"/>
  <c r="H33" i="2"/>
  <c r="B33" i="2"/>
  <c r="A34" i="2"/>
  <c r="D34" i="2"/>
  <c r="G34" i="2"/>
  <c r="C34" i="2"/>
  <c r="E34" i="2"/>
  <c r="H34" i="2"/>
  <c r="B34" i="2"/>
  <c r="A35" i="2"/>
  <c r="C35" i="2"/>
  <c r="E35" i="2"/>
  <c r="D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E39" i="2"/>
  <c r="D39" i="2"/>
  <c r="G39" i="2"/>
  <c r="H39" i="2"/>
  <c r="B39" i="2"/>
  <c r="A40" i="2"/>
  <c r="B40" i="2"/>
  <c r="D40" i="2"/>
  <c r="E40" i="2"/>
  <c r="G40" i="2"/>
  <c r="C40" i="2"/>
  <c r="H40" i="2"/>
  <c r="A41" i="2"/>
  <c r="B41" i="2"/>
  <c r="D41" i="2"/>
  <c r="G41" i="2"/>
  <c r="C41" i="2"/>
  <c r="E41" i="2"/>
  <c r="H41" i="2"/>
  <c r="A42" i="2"/>
  <c r="C42" i="2"/>
  <c r="E42" i="2"/>
  <c r="D42" i="2"/>
  <c r="G42" i="2"/>
  <c r="H42" i="2"/>
  <c r="B42" i="2"/>
  <c r="A43" i="2"/>
  <c r="C43" i="2"/>
  <c r="E43" i="2"/>
  <c r="D43" i="2"/>
  <c r="G43" i="2"/>
  <c r="H43" i="2"/>
  <c r="B43" i="2"/>
  <c r="A44" i="2"/>
  <c r="B44" i="2"/>
  <c r="D44" i="2"/>
  <c r="G44" i="2"/>
  <c r="C44" i="2"/>
  <c r="H44" i="2"/>
  <c r="A45" i="2"/>
  <c r="B45" i="2"/>
  <c r="D45" i="2"/>
  <c r="G45" i="2"/>
  <c r="C45" i="2"/>
  <c r="E45" i="2"/>
  <c r="H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C49" i="2"/>
  <c r="D49" i="2"/>
  <c r="G49" i="2"/>
  <c r="H49" i="2"/>
  <c r="B49" i="2"/>
  <c r="A50" i="2"/>
  <c r="B50" i="2"/>
  <c r="C50" i="2"/>
  <c r="E50" i="2"/>
  <c r="D50" i="2"/>
  <c r="G50" i="2"/>
  <c r="H50" i="2"/>
  <c r="A51" i="2"/>
  <c r="B51" i="2"/>
  <c r="D51" i="2"/>
  <c r="G51" i="2"/>
  <c r="C51" i="2"/>
  <c r="H51" i="2"/>
  <c r="A52" i="2"/>
  <c r="B52" i="2"/>
  <c r="D52" i="2"/>
  <c r="G52" i="2"/>
  <c r="C52" i="2"/>
  <c r="E52" i="2"/>
  <c r="H52" i="2"/>
  <c r="A53" i="2"/>
  <c r="C53" i="2"/>
  <c r="E53" i="2"/>
  <c r="D53" i="2"/>
  <c r="G53" i="2"/>
  <c r="H53" i="2"/>
  <c r="B53" i="2"/>
  <c r="A54" i="2"/>
  <c r="D54" i="2"/>
  <c r="G54" i="2"/>
  <c r="C54" i="2"/>
  <c r="E54" i="2"/>
  <c r="H54" i="2"/>
  <c r="B54" i="2"/>
  <c r="A55" i="2"/>
  <c r="B55" i="2"/>
  <c r="D55" i="2"/>
  <c r="G55" i="2"/>
  <c r="C55" i="2"/>
  <c r="E55" i="2"/>
  <c r="H55" i="2"/>
  <c r="A56" i="2"/>
  <c r="B56" i="2"/>
  <c r="D56" i="2"/>
  <c r="G56" i="2"/>
  <c r="C56" i="2"/>
  <c r="E56" i="2"/>
  <c r="H56" i="2"/>
  <c r="A57" i="2"/>
  <c r="C57" i="2"/>
  <c r="E57" i="2"/>
  <c r="D57" i="2"/>
  <c r="G57" i="2"/>
  <c r="H57" i="2"/>
  <c r="B57" i="2"/>
  <c r="A58" i="2"/>
  <c r="B58" i="2"/>
  <c r="C58" i="2"/>
  <c r="E58" i="2"/>
  <c r="D58" i="2"/>
  <c r="G58" i="2"/>
  <c r="H58" i="2"/>
  <c r="A59" i="2"/>
  <c r="B59" i="2"/>
  <c r="D59" i="2"/>
  <c r="G59" i="2"/>
  <c r="C59" i="2"/>
  <c r="E59" i="2"/>
  <c r="H59" i="2"/>
  <c r="A60" i="2"/>
  <c r="B60" i="2"/>
  <c r="D60" i="2"/>
  <c r="G60" i="2"/>
  <c r="C60" i="2"/>
  <c r="H60" i="2"/>
  <c r="A61" i="2"/>
  <c r="C61" i="2"/>
  <c r="E61" i="2"/>
  <c r="D61" i="2"/>
  <c r="G61" i="2"/>
  <c r="H61" i="2"/>
  <c r="B61" i="2"/>
  <c r="A62" i="2"/>
  <c r="D62" i="2"/>
  <c r="G62" i="2"/>
  <c r="C62" i="2"/>
  <c r="E62" i="2"/>
  <c r="H62" i="2"/>
  <c r="B62" i="2"/>
  <c r="A63" i="2"/>
  <c r="B63" i="2"/>
  <c r="D63" i="2"/>
  <c r="E63" i="2"/>
  <c r="G63" i="2"/>
  <c r="C63" i="2"/>
  <c r="H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B66" i="2"/>
  <c r="C66" i="2"/>
  <c r="E66" i="2"/>
  <c r="D66" i="2"/>
  <c r="G66" i="2"/>
  <c r="H66" i="2"/>
  <c r="A67" i="2"/>
  <c r="B67" i="2"/>
  <c r="D67" i="2"/>
  <c r="G67" i="2"/>
  <c r="C67" i="2"/>
  <c r="E67" i="2"/>
  <c r="H67" i="2"/>
  <c r="A68" i="2"/>
  <c r="B68" i="2"/>
  <c r="D68" i="2"/>
  <c r="G68" i="2"/>
  <c r="C68" i="2"/>
  <c r="E68" i="2"/>
  <c r="H68" i="2"/>
  <c r="A69" i="2"/>
  <c r="C69" i="2"/>
  <c r="E69" i="2"/>
  <c r="D69" i="2"/>
  <c r="G69" i="2"/>
  <c r="H69" i="2"/>
  <c r="B69" i="2"/>
  <c r="A70" i="2"/>
  <c r="D70" i="2"/>
  <c r="G70" i="2"/>
  <c r="C70" i="2"/>
  <c r="H70" i="2"/>
  <c r="B70" i="2"/>
  <c r="A71" i="2"/>
  <c r="B71" i="2"/>
  <c r="D71" i="2"/>
  <c r="E71" i="2"/>
  <c r="G71" i="2"/>
  <c r="C71" i="2"/>
  <c r="H71" i="2"/>
  <c r="A72" i="2"/>
  <c r="B72" i="2"/>
  <c r="D72" i="2"/>
  <c r="G72" i="2"/>
  <c r="C72" i="2"/>
  <c r="H72" i="2"/>
  <c r="A73" i="2"/>
  <c r="C73" i="2"/>
  <c r="E73" i="2"/>
  <c r="D73" i="2"/>
  <c r="G73" i="2"/>
  <c r="H73" i="2"/>
  <c r="B73" i="2"/>
  <c r="A74" i="2"/>
  <c r="B74" i="2"/>
  <c r="C74" i="2"/>
  <c r="E74" i="2"/>
  <c r="D74" i="2"/>
  <c r="G74" i="2"/>
  <c r="H74" i="2"/>
  <c r="A75" i="2"/>
  <c r="B75" i="2"/>
  <c r="D75" i="2"/>
  <c r="G75" i="2"/>
  <c r="C75" i="2"/>
  <c r="E75" i="2"/>
  <c r="H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D78" i="2"/>
  <c r="G78" i="2"/>
  <c r="C78" i="2"/>
  <c r="E78" i="2"/>
  <c r="H78" i="2"/>
  <c r="B78" i="2"/>
  <c r="A79" i="2"/>
  <c r="B79" i="2"/>
  <c r="D79" i="2"/>
  <c r="G79" i="2"/>
  <c r="C79" i="2"/>
  <c r="E79" i="2"/>
  <c r="H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C82" i="2"/>
  <c r="E82" i="2"/>
  <c r="D82" i="2"/>
  <c r="G82" i="2"/>
  <c r="H82" i="2"/>
  <c r="A83" i="2"/>
  <c r="B83" i="2"/>
  <c r="D83" i="2"/>
  <c r="E83" i="2"/>
  <c r="G83" i="2"/>
  <c r="C83" i="2"/>
  <c r="H83" i="2"/>
  <c r="A84" i="2"/>
  <c r="B84" i="2"/>
  <c r="D84" i="2"/>
  <c r="G84" i="2"/>
  <c r="C84" i="2"/>
  <c r="E84" i="2"/>
  <c r="H84" i="2"/>
  <c r="A85" i="2"/>
  <c r="C85" i="2"/>
  <c r="D85" i="2"/>
  <c r="G85" i="2"/>
  <c r="H85" i="2"/>
  <c r="B85" i="2"/>
  <c r="A86" i="2"/>
  <c r="D86" i="2"/>
  <c r="G86" i="2"/>
  <c r="C86" i="2"/>
  <c r="E86" i="2"/>
  <c r="H86" i="2"/>
  <c r="B86" i="2"/>
  <c r="A87" i="2"/>
  <c r="B87" i="2"/>
  <c r="D87" i="2"/>
  <c r="E87" i="2"/>
  <c r="G87" i="2"/>
  <c r="C87" i="2"/>
  <c r="H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B90" i="2"/>
  <c r="C90" i="2"/>
  <c r="E90" i="2"/>
  <c r="D90" i="2"/>
  <c r="G90" i="2"/>
  <c r="H90" i="2"/>
  <c r="A91" i="2"/>
  <c r="B91" i="2"/>
  <c r="D91" i="2"/>
  <c r="G91" i="2"/>
  <c r="C91" i="2"/>
  <c r="E91" i="2"/>
  <c r="H91" i="2"/>
  <c r="A92" i="2"/>
  <c r="B92" i="2"/>
  <c r="D92" i="2"/>
  <c r="E92" i="2"/>
  <c r="G92" i="2"/>
  <c r="C92" i="2"/>
  <c r="H92" i="2"/>
  <c r="A93" i="2"/>
  <c r="C93" i="2"/>
  <c r="E93" i="2"/>
  <c r="D93" i="2"/>
  <c r="G93" i="2"/>
  <c r="H93" i="2"/>
  <c r="B93" i="2"/>
  <c r="A94" i="2"/>
  <c r="D94" i="2"/>
  <c r="G94" i="2"/>
  <c r="C94" i="2"/>
  <c r="E94" i="2"/>
  <c r="H94" i="2"/>
  <c r="B94" i="2"/>
  <c r="A95" i="2"/>
  <c r="B95" i="2"/>
  <c r="D95" i="2"/>
  <c r="E95" i="2"/>
  <c r="G95" i="2"/>
  <c r="C95" i="2"/>
  <c r="H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C98" i="2"/>
  <c r="E98" i="2"/>
  <c r="D98" i="2"/>
  <c r="G98" i="2"/>
  <c r="H98" i="2"/>
  <c r="A99" i="2"/>
  <c r="B99" i="2"/>
  <c r="D99" i="2"/>
  <c r="G99" i="2"/>
  <c r="C99" i="2"/>
  <c r="E99" i="2"/>
  <c r="H99" i="2"/>
  <c r="A100" i="2"/>
  <c r="B100" i="2"/>
  <c r="C100" i="2"/>
  <c r="D100" i="2"/>
  <c r="G100" i="2"/>
  <c r="H100" i="2"/>
  <c r="A101" i="2"/>
  <c r="D101" i="2"/>
  <c r="G101" i="2"/>
  <c r="C101" i="2"/>
  <c r="E101" i="2"/>
  <c r="H101" i="2"/>
  <c r="B101" i="2"/>
  <c r="A102" i="2"/>
  <c r="D102" i="2"/>
  <c r="G102" i="2"/>
  <c r="C102" i="2"/>
  <c r="H102" i="2"/>
  <c r="B102" i="2"/>
  <c r="A103" i="2"/>
  <c r="B103" i="2"/>
  <c r="D103" i="2"/>
  <c r="E103" i="2"/>
  <c r="G103" i="2"/>
  <c r="C103" i="2"/>
  <c r="H103" i="2"/>
  <c r="A104" i="2"/>
  <c r="D104" i="2"/>
  <c r="G104" i="2"/>
  <c r="C104" i="2"/>
  <c r="E104" i="2"/>
  <c r="H104" i="2"/>
  <c r="B104" i="2"/>
  <c r="A105" i="2"/>
  <c r="B105" i="2"/>
  <c r="C105" i="2"/>
  <c r="E105" i="2"/>
  <c r="D105" i="2"/>
  <c r="G105" i="2"/>
  <c r="H105" i="2"/>
  <c r="A106" i="2"/>
  <c r="B106" i="2"/>
  <c r="C106" i="2"/>
  <c r="D106" i="2"/>
  <c r="G106" i="2"/>
  <c r="H106" i="2"/>
  <c r="A107" i="2"/>
  <c r="B107" i="2"/>
  <c r="D107" i="2"/>
  <c r="G107" i="2"/>
  <c r="C107" i="2"/>
  <c r="E107" i="2"/>
  <c r="H107" i="2"/>
  <c r="A108" i="2"/>
  <c r="B108" i="2"/>
  <c r="D108" i="2"/>
  <c r="G108" i="2"/>
  <c r="C108" i="2"/>
  <c r="E108" i="2"/>
  <c r="H108" i="2"/>
  <c r="A109" i="2"/>
  <c r="C109" i="2"/>
  <c r="D109" i="2"/>
  <c r="G109" i="2"/>
  <c r="H109" i="2"/>
  <c r="B109" i="2"/>
  <c r="A110" i="2"/>
  <c r="D110" i="2"/>
  <c r="E110" i="2"/>
  <c r="G110" i="2"/>
  <c r="C110" i="2"/>
  <c r="H110" i="2"/>
  <c r="B110" i="2"/>
  <c r="A111" i="2"/>
  <c r="B111" i="2"/>
  <c r="D111" i="2"/>
  <c r="G111" i="2"/>
  <c r="C111" i="2"/>
  <c r="E111" i="2"/>
  <c r="H111" i="2"/>
  <c r="A112" i="2"/>
  <c r="B112" i="2"/>
  <c r="D112" i="2"/>
  <c r="G112" i="2"/>
  <c r="C112" i="2"/>
  <c r="E112" i="2"/>
  <c r="H112" i="2"/>
  <c r="A113" i="2"/>
  <c r="B113" i="2"/>
  <c r="C113" i="2"/>
  <c r="E113" i="2"/>
  <c r="D113" i="2"/>
  <c r="G113" i="2"/>
  <c r="H113" i="2"/>
  <c r="A114" i="2"/>
  <c r="B114" i="2"/>
  <c r="C114" i="2"/>
  <c r="D114" i="2"/>
  <c r="G114" i="2"/>
  <c r="H114" i="2"/>
  <c r="A115" i="2"/>
  <c r="B115" i="2"/>
  <c r="D115" i="2"/>
  <c r="G115" i="2"/>
  <c r="C115" i="2"/>
  <c r="E115" i="2"/>
  <c r="H115" i="2"/>
  <c r="A116" i="2"/>
  <c r="B116" i="2"/>
  <c r="C116" i="2"/>
  <c r="E116" i="2"/>
  <c r="D116" i="2"/>
  <c r="G116" i="2"/>
  <c r="H116" i="2"/>
  <c r="A117" i="2"/>
  <c r="D117" i="2"/>
  <c r="G117" i="2"/>
  <c r="C117" i="2"/>
  <c r="E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E119" i="2"/>
  <c r="H119" i="2"/>
  <c r="A120" i="2"/>
  <c r="B120" i="2"/>
  <c r="D120" i="2"/>
  <c r="G120" i="2"/>
  <c r="C120" i="2"/>
  <c r="E120" i="2"/>
  <c r="H120" i="2"/>
  <c r="A121" i="2"/>
  <c r="C121" i="2"/>
  <c r="E121" i="2"/>
  <c r="D121" i="2"/>
  <c r="G121" i="2"/>
  <c r="H121" i="2"/>
  <c r="B121" i="2"/>
  <c r="A122" i="2"/>
  <c r="B122" i="2"/>
  <c r="C122" i="2"/>
  <c r="D122" i="2"/>
  <c r="E122" i="2"/>
  <c r="G122" i="2"/>
  <c r="H122" i="2"/>
  <c r="A123" i="2"/>
  <c r="B123" i="2"/>
  <c r="D123" i="2"/>
  <c r="G123" i="2"/>
  <c r="C123" i="2"/>
  <c r="E123" i="2"/>
  <c r="H123" i="2"/>
  <c r="A124" i="2"/>
  <c r="C124" i="2"/>
  <c r="E124" i="2"/>
  <c r="D124" i="2"/>
  <c r="G124" i="2"/>
  <c r="H124" i="2"/>
  <c r="B124" i="2"/>
  <c r="A125" i="2"/>
  <c r="D125" i="2"/>
  <c r="G125" i="2"/>
  <c r="C125" i="2"/>
  <c r="E125" i="2"/>
  <c r="H125" i="2"/>
  <c r="B125" i="2"/>
  <c r="A126" i="2"/>
  <c r="D126" i="2"/>
  <c r="G126" i="2"/>
  <c r="C126" i="2"/>
  <c r="E126" i="2"/>
  <c r="H126" i="2"/>
  <c r="B126" i="2"/>
  <c r="A127" i="2"/>
  <c r="B127" i="2"/>
  <c r="D127" i="2"/>
  <c r="G127" i="2"/>
  <c r="C127" i="2"/>
  <c r="E127" i="2"/>
  <c r="H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A130" i="2"/>
  <c r="B130" i="2"/>
  <c r="C130" i="2"/>
  <c r="D130" i="2"/>
  <c r="E130" i="2"/>
  <c r="G130" i="2"/>
  <c r="H130" i="2"/>
  <c r="A131" i="2"/>
  <c r="B131" i="2"/>
  <c r="D131" i="2"/>
  <c r="G131" i="2"/>
  <c r="C131" i="2"/>
  <c r="H131" i="2"/>
  <c r="A132" i="2"/>
  <c r="C132" i="2"/>
  <c r="E132" i="2"/>
  <c r="D132" i="2"/>
  <c r="G132" i="2"/>
  <c r="H132" i="2"/>
  <c r="B132" i="2"/>
  <c r="A133" i="2"/>
  <c r="D133" i="2"/>
  <c r="G133" i="2"/>
  <c r="C133" i="2"/>
  <c r="E133" i="2"/>
  <c r="H133" i="2"/>
  <c r="B133" i="2"/>
  <c r="A134" i="2"/>
  <c r="D134" i="2"/>
  <c r="G134" i="2"/>
  <c r="C134" i="2"/>
  <c r="E134" i="2"/>
  <c r="H134" i="2"/>
  <c r="B134" i="2"/>
  <c r="A135" i="2"/>
  <c r="B135" i="2"/>
  <c r="D135" i="2"/>
  <c r="G135" i="2"/>
  <c r="C135" i="2"/>
  <c r="E135" i="2"/>
  <c r="H135" i="2"/>
  <c r="A136" i="2"/>
  <c r="B136" i="2"/>
  <c r="D136" i="2"/>
  <c r="G136" i="2"/>
  <c r="C136" i="2"/>
  <c r="E136" i="2"/>
  <c r="H136" i="2"/>
  <c r="A137" i="2"/>
  <c r="C137" i="2"/>
  <c r="E137" i="2"/>
  <c r="D137" i="2"/>
  <c r="G137" i="2"/>
  <c r="H137" i="2"/>
  <c r="B137" i="2"/>
  <c r="A138" i="2"/>
  <c r="B138" i="2"/>
  <c r="C138" i="2"/>
  <c r="D138" i="2"/>
  <c r="E138" i="2"/>
  <c r="G138" i="2"/>
  <c r="H138" i="2"/>
  <c r="A139" i="2"/>
  <c r="B139" i="2"/>
  <c r="D139" i="2"/>
  <c r="G139" i="2"/>
  <c r="C139" i="2"/>
  <c r="E139" i="2"/>
  <c r="H139" i="2"/>
  <c r="A140" i="2"/>
  <c r="C140" i="2"/>
  <c r="E140" i="2"/>
  <c r="D140" i="2"/>
  <c r="G140" i="2"/>
  <c r="H140" i="2"/>
  <c r="B140" i="2"/>
  <c r="A141" i="2"/>
  <c r="C141" i="2"/>
  <c r="D141" i="2"/>
  <c r="E141" i="2"/>
  <c r="G141" i="2"/>
  <c r="H141" i="2"/>
  <c r="B141" i="2"/>
  <c r="A142" i="2"/>
  <c r="D142" i="2"/>
  <c r="E142" i="2"/>
  <c r="G142" i="2"/>
  <c r="C142" i="2"/>
  <c r="H142" i="2"/>
  <c r="B142" i="2"/>
  <c r="A143" i="2"/>
  <c r="D143" i="2"/>
  <c r="G143" i="2"/>
  <c r="C143" i="2"/>
  <c r="E143" i="2"/>
  <c r="H143" i="2"/>
  <c r="B143" i="2"/>
  <c r="A144" i="2"/>
  <c r="B144" i="2"/>
  <c r="C144" i="2"/>
  <c r="E144" i="2"/>
  <c r="D144" i="2"/>
  <c r="G144" i="2"/>
  <c r="H144" i="2"/>
  <c r="A145" i="2"/>
  <c r="B145" i="2"/>
  <c r="C145" i="2"/>
  <c r="E145" i="2"/>
  <c r="D145" i="2"/>
  <c r="G145" i="2"/>
  <c r="H145" i="2"/>
  <c r="A146" i="2"/>
  <c r="B146" i="2"/>
  <c r="C146" i="2"/>
  <c r="D146" i="2"/>
  <c r="E146" i="2"/>
  <c r="G146" i="2"/>
  <c r="H146" i="2"/>
  <c r="A147" i="2"/>
  <c r="B147" i="2"/>
  <c r="D147" i="2"/>
  <c r="G147" i="2"/>
  <c r="C147" i="2"/>
  <c r="H147" i="2"/>
  <c r="A148" i="2"/>
  <c r="D148" i="2"/>
  <c r="G148" i="2"/>
  <c r="C148" i="2"/>
  <c r="E148" i="2"/>
  <c r="H148" i="2"/>
  <c r="B148" i="2"/>
  <c r="A149" i="2"/>
  <c r="C149" i="2"/>
  <c r="E149" i="2"/>
  <c r="D149" i="2"/>
  <c r="G149" i="2"/>
  <c r="H149" i="2"/>
  <c r="B149" i="2"/>
  <c r="A150" i="2"/>
  <c r="D150" i="2"/>
  <c r="G150" i="2"/>
  <c r="C150" i="2"/>
  <c r="E150" i="2"/>
  <c r="H150" i="2"/>
  <c r="B150" i="2"/>
  <c r="A151" i="2"/>
  <c r="D151" i="2"/>
  <c r="E151" i="2"/>
  <c r="G151" i="2"/>
  <c r="C151" i="2"/>
  <c r="H151" i="2"/>
  <c r="B151" i="2"/>
  <c r="A152" i="2"/>
  <c r="D152" i="2"/>
  <c r="G152" i="2"/>
  <c r="C152" i="2"/>
  <c r="E152" i="2"/>
  <c r="H152" i="2"/>
  <c r="B152" i="2"/>
  <c r="A153" i="2"/>
  <c r="B153" i="2"/>
  <c r="C153" i="2"/>
  <c r="E153" i="2"/>
  <c r="D153" i="2"/>
  <c r="G153" i="2"/>
  <c r="H153" i="2"/>
  <c r="A154" i="2"/>
  <c r="B154" i="2"/>
  <c r="C154" i="2"/>
  <c r="D154" i="2"/>
  <c r="E154" i="2"/>
  <c r="G154" i="2"/>
  <c r="H154" i="2"/>
  <c r="A155" i="2"/>
  <c r="B155" i="2"/>
  <c r="C155" i="2"/>
  <c r="E155" i="2"/>
  <c r="D155" i="2"/>
  <c r="G155" i="2"/>
  <c r="H155" i="2"/>
  <c r="A156" i="2"/>
  <c r="C156" i="2"/>
  <c r="D156" i="2"/>
  <c r="E156" i="2"/>
  <c r="G156" i="2"/>
  <c r="H156" i="2"/>
  <c r="B156" i="2"/>
  <c r="A157" i="2"/>
  <c r="D157" i="2"/>
  <c r="G157" i="2"/>
  <c r="C157" i="2"/>
  <c r="E157" i="2"/>
  <c r="H157" i="2"/>
  <c r="B157" i="2"/>
  <c r="A158" i="2"/>
  <c r="D158" i="2"/>
  <c r="E158" i="2"/>
  <c r="G158" i="2"/>
  <c r="C158" i="2"/>
  <c r="H158" i="2"/>
  <c r="B158" i="2"/>
  <c r="A159" i="2"/>
  <c r="B159" i="2"/>
  <c r="D159" i="2"/>
  <c r="G159" i="2"/>
  <c r="C159" i="2"/>
  <c r="E159" i="2"/>
  <c r="H159" i="2"/>
  <c r="A160" i="2"/>
  <c r="D160" i="2"/>
  <c r="G160" i="2"/>
  <c r="C160" i="2"/>
  <c r="E160" i="2"/>
  <c r="H160" i="2"/>
  <c r="B160" i="2"/>
  <c r="A161" i="2"/>
  <c r="C161" i="2"/>
  <c r="E161" i="2"/>
  <c r="D161" i="2"/>
  <c r="G161" i="2"/>
  <c r="H161" i="2"/>
  <c r="B161" i="2"/>
  <c r="A162" i="2"/>
  <c r="B162" i="2"/>
  <c r="C162" i="2"/>
  <c r="D162" i="2"/>
  <c r="G162" i="2"/>
  <c r="H162" i="2"/>
  <c r="A163" i="2"/>
  <c r="B163" i="2"/>
  <c r="C163" i="2"/>
  <c r="D163" i="2"/>
  <c r="G163" i="2"/>
  <c r="H163" i="2"/>
  <c r="A164" i="2"/>
  <c r="B164" i="2"/>
  <c r="C164" i="2"/>
  <c r="D164" i="2"/>
  <c r="E164" i="2"/>
  <c r="G164" i="2"/>
  <c r="H164" i="2"/>
  <c r="A165" i="2"/>
  <c r="C165" i="2"/>
  <c r="D165" i="2"/>
  <c r="E165" i="2"/>
  <c r="G165" i="2"/>
  <c r="H165" i="2"/>
  <c r="B165" i="2"/>
  <c r="A166" i="2"/>
  <c r="D166" i="2"/>
  <c r="G166" i="2"/>
  <c r="C166" i="2"/>
  <c r="E166" i="2"/>
  <c r="H166" i="2"/>
  <c r="B166" i="2"/>
  <c r="A167" i="2"/>
  <c r="B167" i="2"/>
  <c r="D167" i="2"/>
  <c r="E167" i="2"/>
  <c r="G167" i="2"/>
  <c r="C167" i="2"/>
  <c r="H167" i="2"/>
  <c r="A168" i="2"/>
  <c r="B168" i="2"/>
  <c r="D168" i="2"/>
  <c r="G168" i="2"/>
  <c r="C168" i="2"/>
  <c r="E168" i="2"/>
  <c r="H168" i="2"/>
  <c r="A169" i="2"/>
  <c r="C169" i="2"/>
  <c r="E169" i="2"/>
  <c r="D169" i="2"/>
  <c r="G169" i="2"/>
  <c r="H169" i="2"/>
  <c r="B169" i="2"/>
  <c r="A170" i="2"/>
  <c r="B170" i="2"/>
  <c r="C170" i="2"/>
  <c r="D170" i="2"/>
  <c r="E170" i="2"/>
  <c r="G170" i="2"/>
  <c r="H170" i="2"/>
  <c r="A171" i="2"/>
  <c r="B171" i="2"/>
  <c r="C171" i="2"/>
  <c r="E171" i="2"/>
  <c r="D171" i="2"/>
  <c r="G171" i="2"/>
  <c r="H171" i="2"/>
  <c r="A172" i="2"/>
  <c r="C172" i="2"/>
  <c r="E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D174" i="2"/>
  <c r="E174" i="2"/>
  <c r="G174" i="2"/>
  <c r="C174" i="2"/>
  <c r="H174" i="2"/>
  <c r="B174" i="2"/>
  <c r="A175" i="2"/>
  <c r="D175" i="2"/>
  <c r="G175" i="2"/>
  <c r="C175" i="2"/>
  <c r="E175" i="2"/>
  <c r="H175" i="2"/>
  <c r="B175" i="2"/>
  <c r="A176" i="2"/>
  <c r="B176" i="2"/>
  <c r="C176" i="2"/>
  <c r="E176" i="2"/>
  <c r="D176" i="2"/>
  <c r="G176" i="2"/>
  <c r="H176" i="2"/>
  <c r="A177" i="2"/>
  <c r="B177" i="2"/>
  <c r="C177" i="2"/>
  <c r="E177" i="2"/>
  <c r="D177" i="2"/>
  <c r="G177" i="2"/>
  <c r="H177" i="2"/>
  <c r="A178" i="2"/>
  <c r="B178" i="2"/>
  <c r="C178" i="2"/>
  <c r="D178" i="2"/>
  <c r="E178" i="2"/>
  <c r="G178" i="2"/>
  <c r="H178" i="2"/>
  <c r="A179" i="2"/>
  <c r="B179" i="2"/>
  <c r="D179" i="2"/>
  <c r="G179" i="2"/>
  <c r="C179" i="2"/>
  <c r="E179" i="2"/>
  <c r="H179" i="2"/>
  <c r="A180" i="2"/>
  <c r="D180" i="2"/>
  <c r="G180" i="2"/>
  <c r="C180" i="2"/>
  <c r="E180" i="2"/>
  <c r="H180" i="2"/>
  <c r="B180" i="2"/>
  <c r="A181" i="2"/>
  <c r="C181" i="2"/>
  <c r="E181" i="2"/>
  <c r="D181" i="2"/>
  <c r="G181" i="2"/>
  <c r="H181" i="2"/>
  <c r="B181" i="2"/>
  <c r="A182" i="2"/>
  <c r="D182" i="2"/>
  <c r="G182" i="2"/>
  <c r="C182" i="2"/>
  <c r="E182" i="2"/>
  <c r="H182" i="2"/>
  <c r="B182" i="2"/>
  <c r="A183" i="2"/>
  <c r="D183" i="2"/>
  <c r="G183" i="2"/>
  <c r="C183" i="2"/>
  <c r="E183" i="2"/>
  <c r="H183" i="2"/>
  <c r="B183" i="2"/>
  <c r="A184" i="2"/>
  <c r="D184" i="2"/>
  <c r="G184" i="2"/>
  <c r="C184" i="2"/>
  <c r="E184" i="2"/>
  <c r="H184" i="2"/>
  <c r="B184" i="2"/>
  <c r="A185" i="2"/>
  <c r="B185" i="2"/>
  <c r="C185" i="2"/>
  <c r="E185" i="2"/>
  <c r="D185" i="2"/>
  <c r="G185" i="2"/>
  <c r="H185" i="2"/>
  <c r="A186" i="2"/>
  <c r="B186" i="2"/>
  <c r="C186" i="2"/>
  <c r="D186" i="2"/>
  <c r="G186" i="2"/>
  <c r="H186" i="2"/>
  <c r="A187" i="2"/>
  <c r="B187" i="2"/>
  <c r="D187" i="2"/>
  <c r="G187" i="2"/>
  <c r="C187" i="2"/>
  <c r="E187" i="2"/>
  <c r="H187" i="2"/>
  <c r="A188" i="2"/>
  <c r="C188" i="2"/>
  <c r="D188" i="2"/>
  <c r="G188" i="2"/>
  <c r="H188" i="2"/>
  <c r="B188" i="2"/>
  <c r="A189" i="2"/>
  <c r="D189" i="2"/>
  <c r="G189" i="2"/>
  <c r="C189" i="2"/>
  <c r="E189" i="2"/>
  <c r="H189" i="2"/>
  <c r="B189" i="2"/>
  <c r="A190" i="2"/>
  <c r="D190" i="2"/>
  <c r="G190" i="2"/>
  <c r="C190" i="2"/>
  <c r="H190" i="2"/>
  <c r="B190" i="2"/>
  <c r="A191" i="2"/>
  <c r="B191" i="2"/>
  <c r="D191" i="2"/>
  <c r="G191" i="2"/>
  <c r="C191" i="2"/>
  <c r="E191" i="2"/>
  <c r="H191" i="2"/>
  <c r="A192" i="2"/>
  <c r="D192" i="2"/>
  <c r="G192" i="2"/>
  <c r="C192" i="2"/>
  <c r="E192" i="2"/>
  <c r="H192" i="2"/>
  <c r="B192" i="2"/>
  <c r="A193" i="2"/>
  <c r="C193" i="2"/>
  <c r="E193" i="2"/>
  <c r="D193" i="2"/>
  <c r="G193" i="2"/>
  <c r="H193" i="2"/>
  <c r="B193" i="2"/>
  <c r="A194" i="2"/>
  <c r="B194" i="2"/>
  <c r="C194" i="2"/>
  <c r="E194" i="2"/>
  <c r="D194" i="2"/>
  <c r="G194" i="2"/>
  <c r="H194" i="2"/>
  <c r="A195" i="2"/>
  <c r="B195" i="2"/>
  <c r="C195" i="2"/>
  <c r="D195" i="2"/>
  <c r="E195" i="2"/>
  <c r="G195" i="2"/>
  <c r="H195" i="2"/>
  <c r="A196" i="2"/>
  <c r="B196" i="2"/>
  <c r="C196" i="2"/>
  <c r="D196" i="2"/>
  <c r="G196" i="2"/>
  <c r="H196" i="2"/>
  <c r="A197" i="2"/>
  <c r="C197" i="2"/>
  <c r="D197" i="2"/>
  <c r="E197" i="2"/>
  <c r="G197" i="2"/>
  <c r="H197" i="2"/>
  <c r="B197" i="2"/>
  <c r="A198" i="2"/>
  <c r="D198" i="2"/>
  <c r="G198" i="2"/>
  <c r="C198" i="2"/>
  <c r="E198" i="2"/>
  <c r="H198" i="2"/>
  <c r="B198" i="2"/>
  <c r="A199" i="2"/>
  <c r="B199" i="2"/>
  <c r="D199" i="2"/>
  <c r="G199" i="2"/>
  <c r="C199" i="2"/>
  <c r="H199" i="2"/>
  <c r="A200" i="2"/>
  <c r="B200" i="2"/>
  <c r="D200" i="2"/>
  <c r="G200" i="2"/>
  <c r="C200" i="2"/>
  <c r="E200" i="2"/>
  <c r="H200" i="2"/>
  <c r="A201" i="2"/>
  <c r="C201" i="2"/>
  <c r="D201" i="2"/>
  <c r="E201" i="2"/>
  <c r="G201" i="2"/>
  <c r="H201" i="2"/>
  <c r="B201" i="2"/>
  <c r="A202" i="2"/>
  <c r="B202" i="2"/>
  <c r="D202" i="2"/>
  <c r="G202" i="2"/>
  <c r="C202" i="2"/>
  <c r="E202" i="2"/>
  <c r="H202" i="2"/>
  <c r="A203" i="2"/>
  <c r="D203" i="2"/>
  <c r="G203" i="2"/>
  <c r="C203" i="2"/>
  <c r="E203" i="2"/>
  <c r="H203" i="2"/>
  <c r="B203" i="2"/>
  <c r="A204" i="2"/>
  <c r="B204" i="2"/>
  <c r="C204" i="2"/>
  <c r="E204" i="2"/>
  <c r="D204" i="2"/>
  <c r="G204" i="2"/>
  <c r="H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C207" i="2"/>
  <c r="D207" i="2"/>
  <c r="E207" i="2"/>
  <c r="G207" i="2"/>
  <c r="H207" i="2"/>
  <c r="B207" i="2"/>
  <c r="A208" i="2"/>
  <c r="D208" i="2"/>
  <c r="G208" i="2"/>
  <c r="C208" i="2"/>
  <c r="E208" i="2"/>
  <c r="H208" i="2"/>
  <c r="B208" i="2"/>
  <c r="A209" i="2"/>
  <c r="B209" i="2"/>
  <c r="C209" i="2"/>
  <c r="E209" i="2"/>
  <c r="D209" i="2"/>
  <c r="G209" i="2"/>
  <c r="H209" i="2"/>
  <c r="A210" i="2"/>
  <c r="B210" i="2"/>
  <c r="C210" i="2"/>
  <c r="E210" i="2"/>
  <c r="D210" i="2"/>
  <c r="G210" i="2"/>
  <c r="H210" i="2"/>
  <c r="A211" i="2"/>
  <c r="B211" i="2"/>
  <c r="C211" i="2"/>
  <c r="D211" i="2"/>
  <c r="G211" i="2"/>
  <c r="H211" i="2"/>
  <c r="A212" i="2"/>
  <c r="B212" i="2"/>
  <c r="C212" i="2"/>
  <c r="E212" i="2"/>
  <c r="D212" i="2"/>
  <c r="G212" i="2"/>
  <c r="H212" i="2"/>
  <c r="A213" i="2"/>
  <c r="C213" i="2"/>
  <c r="D213" i="2"/>
  <c r="E213" i="2"/>
  <c r="G213" i="2"/>
  <c r="H213" i="2"/>
  <c r="B213" i="2"/>
  <c r="A214" i="2"/>
  <c r="D214" i="2"/>
  <c r="G214" i="2"/>
  <c r="C214" i="2"/>
  <c r="H214" i="2"/>
  <c r="B214" i="2"/>
  <c r="A215" i="2"/>
  <c r="B215" i="2"/>
  <c r="C215" i="2"/>
  <c r="E215" i="2"/>
  <c r="D215" i="2"/>
  <c r="G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E217" i="2"/>
  <c r="G217" i="2"/>
  <c r="H217" i="2"/>
  <c r="A218" i="2"/>
  <c r="B218" i="2"/>
  <c r="C218" i="2"/>
  <c r="E218" i="2"/>
  <c r="D218" i="2"/>
  <c r="G218" i="2"/>
  <c r="H218" i="2"/>
  <c r="A219" i="2"/>
  <c r="D219" i="2"/>
  <c r="G219" i="2"/>
  <c r="C219" i="2"/>
  <c r="E219" i="2"/>
  <c r="H219" i="2"/>
  <c r="B219" i="2"/>
  <c r="A220" i="2"/>
  <c r="C220" i="2"/>
  <c r="D220" i="2"/>
  <c r="E220" i="2"/>
  <c r="G220" i="2"/>
  <c r="H220" i="2"/>
  <c r="B220" i="2"/>
  <c r="A221" i="2"/>
  <c r="D221" i="2"/>
  <c r="G221" i="2"/>
  <c r="C221" i="2"/>
  <c r="E221" i="2"/>
  <c r="H221" i="2"/>
  <c r="B221" i="2"/>
  <c r="A222" i="2"/>
  <c r="D222" i="2"/>
  <c r="G222" i="2"/>
  <c r="C222" i="2"/>
  <c r="E222" i="2"/>
  <c r="H222" i="2"/>
  <c r="B222" i="2"/>
  <c r="A223" i="2"/>
  <c r="B223" i="2"/>
  <c r="C223" i="2"/>
  <c r="E223" i="2"/>
  <c r="D223" i="2"/>
  <c r="G223" i="2"/>
  <c r="H223" i="2"/>
  <c r="A224" i="2"/>
  <c r="C224" i="2"/>
  <c r="E224" i="2"/>
  <c r="D224" i="2"/>
  <c r="G224" i="2"/>
  <c r="H224" i="2"/>
  <c r="B224" i="2"/>
  <c r="A225" i="2"/>
  <c r="B225" i="2"/>
  <c r="C225" i="2"/>
  <c r="D225" i="2"/>
  <c r="E225" i="2"/>
  <c r="G225" i="2"/>
  <c r="H225" i="2"/>
  <c r="A226" i="2"/>
  <c r="B226" i="2"/>
  <c r="C226" i="2"/>
  <c r="E226" i="2"/>
  <c r="D226" i="2"/>
  <c r="G226" i="2"/>
  <c r="H226" i="2"/>
  <c r="A227" i="2"/>
  <c r="D227" i="2"/>
  <c r="G227" i="2"/>
  <c r="C227" i="2"/>
  <c r="E227" i="2"/>
  <c r="H227" i="2"/>
  <c r="B227" i="2"/>
  <c r="A228" i="2"/>
  <c r="C228" i="2"/>
  <c r="D228" i="2"/>
  <c r="E228" i="2"/>
  <c r="G228" i="2"/>
  <c r="H228" i="2"/>
  <c r="B228" i="2"/>
  <c r="A229" i="2"/>
  <c r="D229" i="2"/>
  <c r="G229" i="2"/>
  <c r="C229" i="2"/>
  <c r="E229" i="2"/>
  <c r="H229" i="2"/>
  <c r="B229" i="2"/>
  <c r="A230" i="2"/>
  <c r="D230" i="2"/>
  <c r="G230" i="2"/>
  <c r="C230" i="2"/>
  <c r="H230" i="2"/>
  <c r="B230" i="2"/>
  <c r="A231" i="2"/>
  <c r="B231" i="2"/>
  <c r="C231" i="2"/>
  <c r="E231" i="2"/>
  <c r="D231" i="2"/>
  <c r="G231" i="2"/>
  <c r="H231" i="2"/>
  <c r="A232" i="2"/>
  <c r="C232" i="2"/>
  <c r="E232" i="2"/>
  <c r="D232" i="2"/>
  <c r="G232" i="2"/>
  <c r="H232" i="2"/>
  <c r="B232" i="2"/>
  <c r="A233" i="2"/>
  <c r="B233" i="2"/>
  <c r="C233" i="2"/>
  <c r="D233" i="2"/>
  <c r="E233" i="2"/>
  <c r="G233" i="2"/>
  <c r="H233" i="2"/>
  <c r="A234" i="2"/>
  <c r="B234" i="2"/>
  <c r="C234" i="2"/>
  <c r="D234" i="2"/>
  <c r="G234" i="2"/>
  <c r="H234" i="2"/>
  <c r="A235" i="2"/>
  <c r="D235" i="2"/>
  <c r="G235" i="2"/>
  <c r="C235" i="2"/>
  <c r="E235" i="2"/>
  <c r="H235" i="2"/>
  <c r="B235" i="2"/>
  <c r="A236" i="2"/>
  <c r="C236" i="2"/>
  <c r="D236" i="2"/>
  <c r="E236" i="2"/>
  <c r="G236" i="2"/>
  <c r="H236" i="2"/>
  <c r="B236" i="2"/>
  <c r="A237" i="2"/>
  <c r="D237" i="2"/>
  <c r="G237" i="2"/>
  <c r="C237" i="2"/>
  <c r="E237" i="2"/>
  <c r="H237" i="2"/>
  <c r="B237" i="2"/>
  <c r="A238" i="2"/>
  <c r="D238" i="2"/>
  <c r="G238" i="2"/>
  <c r="C238" i="2"/>
  <c r="H238" i="2"/>
  <c r="B238" i="2"/>
  <c r="A239" i="2"/>
  <c r="B239" i="2"/>
  <c r="C239" i="2"/>
  <c r="E239" i="2"/>
  <c r="D239" i="2"/>
  <c r="G239" i="2"/>
  <c r="H239" i="2"/>
  <c r="A240" i="2"/>
  <c r="C240" i="2"/>
  <c r="E240" i="2"/>
  <c r="D240" i="2"/>
  <c r="G240" i="2"/>
  <c r="H240" i="2"/>
  <c r="B240" i="2"/>
  <c r="A241" i="2"/>
  <c r="B241" i="2"/>
  <c r="C241" i="2"/>
  <c r="D241" i="2"/>
  <c r="E241" i="2"/>
  <c r="G241" i="2"/>
  <c r="H241" i="2"/>
  <c r="A242" i="2"/>
  <c r="B242" i="2"/>
  <c r="C242" i="2"/>
  <c r="E242" i="2"/>
  <c r="D242" i="2"/>
  <c r="G242" i="2"/>
  <c r="H242" i="2"/>
  <c r="A243" i="2"/>
  <c r="D243" i="2"/>
  <c r="G243" i="2"/>
  <c r="C243" i="2"/>
  <c r="E243" i="2"/>
  <c r="H243" i="2"/>
  <c r="B243" i="2"/>
  <c r="A244" i="2"/>
  <c r="C244" i="2"/>
  <c r="D244" i="2"/>
  <c r="G244" i="2"/>
  <c r="H244" i="2"/>
  <c r="B244" i="2"/>
  <c r="A245" i="2"/>
  <c r="D245" i="2"/>
  <c r="G245" i="2"/>
  <c r="C245" i="2"/>
  <c r="E245" i="2"/>
  <c r="H245" i="2"/>
  <c r="B245" i="2"/>
  <c r="A246" i="2"/>
  <c r="D246" i="2"/>
  <c r="G246" i="2"/>
  <c r="C246" i="2"/>
  <c r="E246" i="2"/>
  <c r="H246" i="2"/>
  <c r="B246" i="2"/>
  <c r="A247" i="2"/>
  <c r="B247" i="2"/>
  <c r="C247" i="2"/>
  <c r="E247" i="2"/>
  <c r="D247" i="2"/>
  <c r="G247" i="2"/>
  <c r="H247" i="2"/>
  <c r="A248" i="2"/>
  <c r="C248" i="2"/>
  <c r="E248" i="2"/>
  <c r="D248" i="2"/>
  <c r="G248" i="2"/>
  <c r="H248" i="2"/>
  <c r="B248" i="2"/>
  <c r="A249" i="2"/>
  <c r="B249" i="2"/>
  <c r="C249" i="2"/>
  <c r="D249" i="2"/>
  <c r="E249" i="2"/>
  <c r="G249" i="2"/>
  <c r="H249" i="2"/>
  <c r="A250" i="2"/>
  <c r="B250" i="2"/>
  <c r="C250" i="2"/>
  <c r="E250" i="2"/>
  <c r="D250" i="2"/>
  <c r="G250" i="2"/>
  <c r="H250" i="2"/>
  <c r="A251" i="2"/>
  <c r="D251" i="2"/>
  <c r="G251" i="2"/>
  <c r="C251" i="2"/>
  <c r="H251" i="2"/>
  <c r="B251" i="2"/>
  <c r="A252" i="2"/>
  <c r="C252" i="2"/>
  <c r="D252" i="2"/>
  <c r="E252" i="2"/>
  <c r="G252" i="2"/>
  <c r="H252" i="2"/>
  <c r="B252" i="2"/>
  <c r="A253" i="2"/>
  <c r="D253" i="2"/>
  <c r="G253" i="2"/>
  <c r="C253" i="2"/>
  <c r="E253" i="2"/>
  <c r="H253" i="2"/>
  <c r="B253" i="2"/>
  <c r="A254" i="2"/>
  <c r="D254" i="2"/>
  <c r="G254" i="2"/>
  <c r="C254" i="2"/>
  <c r="H254" i="2"/>
  <c r="B254" i="2"/>
  <c r="A255" i="2"/>
  <c r="B255" i="2"/>
  <c r="C255" i="2"/>
  <c r="E255" i="2"/>
  <c r="D255" i="2"/>
  <c r="G255" i="2"/>
  <c r="H255" i="2"/>
  <c r="A256" i="2"/>
  <c r="C256" i="2"/>
  <c r="E256" i="2"/>
  <c r="D256" i="2"/>
  <c r="G256" i="2"/>
  <c r="H256" i="2"/>
  <c r="B256" i="2"/>
  <c r="A257" i="2"/>
  <c r="B257" i="2"/>
  <c r="C257" i="2"/>
  <c r="D257" i="2"/>
  <c r="G257" i="2"/>
  <c r="H257" i="2"/>
  <c r="A258" i="2"/>
  <c r="B258" i="2"/>
  <c r="C258" i="2"/>
  <c r="E258" i="2"/>
  <c r="D258" i="2"/>
  <c r="G258" i="2"/>
  <c r="H258" i="2"/>
  <c r="A259" i="2"/>
  <c r="D259" i="2"/>
  <c r="G259" i="2"/>
  <c r="C259" i="2"/>
  <c r="E259" i="2"/>
  <c r="H259" i="2"/>
  <c r="B259" i="2"/>
  <c r="A260" i="2"/>
  <c r="C260" i="2"/>
  <c r="D260" i="2"/>
  <c r="E260" i="2"/>
  <c r="G260" i="2"/>
  <c r="H260" i="2"/>
  <c r="B260" i="2"/>
  <c r="A261" i="2"/>
  <c r="D261" i="2"/>
  <c r="G261" i="2"/>
  <c r="C261" i="2"/>
  <c r="E261" i="2"/>
  <c r="H261" i="2"/>
  <c r="B261" i="2"/>
  <c r="A262" i="2"/>
  <c r="D262" i="2"/>
  <c r="G262" i="2"/>
  <c r="C262" i="2"/>
  <c r="E262" i="2"/>
  <c r="H262" i="2"/>
  <c r="B262" i="2"/>
  <c r="A263" i="2"/>
  <c r="B263" i="2"/>
  <c r="C263" i="2"/>
  <c r="E263" i="2"/>
  <c r="D263" i="2"/>
  <c r="G263" i="2"/>
  <c r="H263" i="2"/>
  <c r="A264" i="2"/>
  <c r="C264" i="2"/>
  <c r="E264" i="2"/>
  <c r="D264" i="2"/>
  <c r="G264" i="2"/>
  <c r="H264" i="2"/>
  <c r="B264" i="2"/>
  <c r="A265" i="2"/>
  <c r="B265" i="2"/>
  <c r="C265" i="2"/>
  <c r="D265" i="2"/>
  <c r="E265" i="2"/>
  <c r="G265" i="2"/>
  <c r="H265" i="2"/>
  <c r="A266" i="2"/>
  <c r="B266" i="2"/>
  <c r="C266" i="2"/>
  <c r="E266" i="2"/>
  <c r="D266" i="2"/>
  <c r="G266" i="2"/>
  <c r="H266" i="2"/>
  <c r="A267" i="2"/>
  <c r="D267" i="2"/>
  <c r="G267" i="2"/>
  <c r="C267" i="2"/>
  <c r="E267" i="2"/>
  <c r="H267" i="2"/>
  <c r="B267" i="2"/>
  <c r="A268" i="2"/>
  <c r="C268" i="2"/>
  <c r="D268" i="2"/>
  <c r="E268" i="2"/>
  <c r="G268" i="2"/>
  <c r="H268" i="2"/>
  <c r="B268" i="2"/>
  <c r="A269" i="2"/>
  <c r="D269" i="2"/>
  <c r="G269" i="2"/>
  <c r="C269" i="2"/>
  <c r="E269" i="2"/>
  <c r="H269" i="2"/>
  <c r="B269" i="2"/>
  <c r="A270" i="2"/>
  <c r="D270" i="2"/>
  <c r="G270" i="2"/>
  <c r="C270" i="2"/>
  <c r="E270" i="2"/>
  <c r="H270" i="2"/>
  <c r="B270" i="2"/>
  <c r="A271" i="2"/>
  <c r="B271" i="2"/>
  <c r="C271" i="2"/>
  <c r="E271" i="2"/>
  <c r="D271" i="2"/>
  <c r="G271" i="2"/>
  <c r="H271" i="2"/>
  <c r="A272" i="2"/>
  <c r="C272" i="2"/>
  <c r="E272" i="2"/>
  <c r="D272" i="2"/>
  <c r="G272" i="2"/>
  <c r="H272" i="2"/>
  <c r="B272" i="2"/>
  <c r="A273" i="2"/>
  <c r="B273" i="2"/>
  <c r="C273" i="2"/>
  <c r="D273" i="2"/>
  <c r="G273" i="2"/>
  <c r="H273" i="2"/>
  <c r="A274" i="2"/>
  <c r="B274" i="2"/>
  <c r="C274" i="2"/>
  <c r="E274" i="2"/>
  <c r="D274" i="2"/>
  <c r="G274" i="2"/>
  <c r="H274" i="2"/>
  <c r="A275" i="2"/>
  <c r="D275" i="2"/>
  <c r="G275" i="2"/>
  <c r="C275" i="2"/>
  <c r="E275" i="2"/>
  <c r="H275" i="2"/>
  <c r="B275" i="2"/>
  <c r="A276" i="2"/>
  <c r="C276" i="2"/>
  <c r="D276" i="2"/>
  <c r="E276" i="2"/>
  <c r="G276" i="2"/>
  <c r="H276" i="2"/>
  <c r="B276" i="2"/>
  <c r="A277" i="2"/>
  <c r="D277" i="2"/>
  <c r="G277" i="2"/>
  <c r="C277" i="2"/>
  <c r="E277" i="2"/>
  <c r="H277" i="2"/>
  <c r="B277" i="2"/>
  <c r="A278" i="2"/>
  <c r="D278" i="2"/>
  <c r="G278" i="2"/>
  <c r="C278" i="2"/>
  <c r="E278" i="2"/>
  <c r="H278" i="2"/>
  <c r="B278" i="2"/>
  <c r="A279" i="2"/>
  <c r="B279" i="2"/>
  <c r="C279" i="2"/>
  <c r="E279" i="2"/>
  <c r="D279" i="2"/>
  <c r="G279" i="2"/>
  <c r="H279" i="2"/>
  <c r="A280" i="2"/>
  <c r="C280" i="2"/>
  <c r="E280" i="2"/>
  <c r="D280" i="2"/>
  <c r="G280" i="2"/>
  <c r="H280" i="2"/>
  <c r="B280" i="2"/>
  <c r="A281" i="2"/>
  <c r="B281" i="2"/>
  <c r="C281" i="2"/>
  <c r="D281" i="2"/>
  <c r="E281" i="2"/>
  <c r="G281" i="2"/>
  <c r="H281" i="2"/>
  <c r="A282" i="2"/>
  <c r="B282" i="2"/>
  <c r="C282" i="2"/>
  <c r="E282" i="2"/>
  <c r="D282" i="2"/>
  <c r="G282" i="2"/>
  <c r="H282" i="2"/>
  <c r="A283" i="2"/>
  <c r="D283" i="2"/>
  <c r="G283" i="2"/>
  <c r="C283" i="2"/>
  <c r="E283" i="2"/>
  <c r="H283" i="2"/>
  <c r="B283" i="2"/>
  <c r="A284" i="2"/>
  <c r="C284" i="2"/>
  <c r="D284" i="2"/>
  <c r="E284" i="2"/>
  <c r="G284" i="2"/>
  <c r="H284" i="2"/>
  <c r="B284" i="2"/>
  <c r="A285" i="2"/>
  <c r="D285" i="2"/>
  <c r="G285" i="2"/>
  <c r="C285" i="2"/>
  <c r="E285" i="2"/>
  <c r="H285" i="2"/>
  <c r="B285" i="2"/>
  <c r="A286" i="2"/>
  <c r="D286" i="2"/>
  <c r="G286" i="2"/>
  <c r="C286" i="2"/>
  <c r="E286" i="2"/>
  <c r="H286" i="2"/>
  <c r="B286" i="2"/>
  <c r="A287" i="2"/>
  <c r="B287" i="2"/>
  <c r="C287" i="2"/>
  <c r="E287" i="2"/>
  <c r="D287" i="2"/>
  <c r="G287" i="2"/>
  <c r="H287" i="2"/>
  <c r="A288" i="2"/>
  <c r="C288" i="2"/>
  <c r="E288" i="2"/>
  <c r="D288" i="2"/>
  <c r="G288" i="2"/>
  <c r="H288" i="2"/>
  <c r="B288" i="2"/>
  <c r="A289" i="2"/>
  <c r="B289" i="2"/>
  <c r="C289" i="2"/>
  <c r="D289" i="2"/>
  <c r="G289" i="2"/>
  <c r="H289" i="2"/>
  <c r="A290" i="2"/>
  <c r="B290" i="2"/>
  <c r="C290" i="2"/>
  <c r="E290" i="2"/>
  <c r="D290" i="2"/>
  <c r="G290" i="2"/>
  <c r="H290" i="2"/>
  <c r="A291" i="2"/>
  <c r="D291" i="2"/>
  <c r="G291" i="2"/>
  <c r="C291" i="2"/>
  <c r="E291" i="2"/>
  <c r="H291" i="2"/>
  <c r="B291" i="2"/>
  <c r="A292" i="2"/>
  <c r="C292" i="2"/>
  <c r="D292" i="2"/>
  <c r="E292" i="2"/>
  <c r="G292" i="2"/>
  <c r="H292" i="2"/>
  <c r="B292" i="2"/>
  <c r="A293" i="2"/>
  <c r="D293" i="2"/>
  <c r="G293" i="2"/>
  <c r="C293" i="2"/>
  <c r="E293" i="2"/>
  <c r="H293" i="2"/>
  <c r="B293" i="2"/>
  <c r="A294" i="2"/>
  <c r="D294" i="2"/>
  <c r="G294" i="2"/>
  <c r="C294" i="2"/>
  <c r="E294" i="2"/>
  <c r="H294" i="2"/>
  <c r="B294" i="2"/>
  <c r="A295" i="2"/>
  <c r="B295" i="2"/>
  <c r="C295" i="2"/>
  <c r="E295" i="2"/>
  <c r="D295" i="2"/>
  <c r="G295" i="2"/>
  <c r="H295" i="2"/>
  <c r="A296" i="2"/>
  <c r="C296" i="2"/>
  <c r="E296" i="2"/>
  <c r="D296" i="2"/>
  <c r="G296" i="2"/>
  <c r="H296" i="2"/>
  <c r="B296" i="2"/>
  <c r="A297" i="2"/>
  <c r="B297" i="2"/>
  <c r="C297" i="2"/>
  <c r="D297" i="2"/>
  <c r="E297" i="2"/>
  <c r="G297" i="2"/>
  <c r="H297" i="2"/>
  <c r="A298" i="2"/>
  <c r="B298" i="2"/>
  <c r="D298" i="2"/>
  <c r="G298" i="2"/>
  <c r="C298" i="2"/>
  <c r="E298" i="2"/>
  <c r="H298" i="2"/>
  <c r="A299" i="2"/>
  <c r="D299" i="2"/>
  <c r="G299" i="2"/>
  <c r="C299" i="2"/>
  <c r="E299" i="2"/>
  <c r="H299" i="2"/>
  <c r="B299" i="2"/>
  <c r="A300" i="2"/>
  <c r="C300" i="2"/>
  <c r="D300" i="2"/>
  <c r="E300" i="2"/>
  <c r="G300" i="2"/>
  <c r="H300" i="2"/>
  <c r="B300" i="2"/>
  <c r="A301" i="2"/>
  <c r="D301" i="2"/>
  <c r="G301" i="2"/>
  <c r="C301" i="2"/>
  <c r="E301" i="2"/>
  <c r="H301" i="2"/>
  <c r="B301" i="2"/>
  <c r="A302" i="2"/>
  <c r="B302" i="2"/>
  <c r="D302" i="2"/>
  <c r="G302" i="2"/>
  <c r="C302" i="2"/>
  <c r="E302" i="2"/>
  <c r="H302" i="2"/>
  <c r="A303" i="2"/>
  <c r="B303" i="2"/>
  <c r="C303" i="2"/>
  <c r="D303" i="2"/>
  <c r="G303" i="2"/>
  <c r="H303" i="2"/>
  <c r="A304" i="2"/>
  <c r="C304" i="2"/>
  <c r="E304" i="2"/>
  <c r="D304" i="2"/>
  <c r="G304" i="2"/>
  <c r="H304" i="2"/>
  <c r="B304" i="2"/>
  <c r="A305" i="2"/>
  <c r="B305" i="2"/>
  <c r="C305" i="2"/>
  <c r="D305" i="2"/>
  <c r="E305" i="2"/>
  <c r="G305" i="2"/>
  <c r="H305" i="2"/>
  <c r="A306" i="2"/>
  <c r="B306" i="2"/>
  <c r="D306" i="2"/>
  <c r="G306" i="2"/>
  <c r="C306" i="2"/>
  <c r="E306" i="2"/>
  <c r="H306" i="2"/>
  <c r="A307" i="2"/>
  <c r="D307" i="2"/>
  <c r="G307" i="2"/>
  <c r="C307" i="2"/>
  <c r="E307" i="2"/>
  <c r="H307" i="2"/>
  <c r="B307" i="2"/>
  <c r="A308" i="2"/>
  <c r="C308" i="2"/>
  <c r="D308" i="2"/>
  <c r="E308" i="2"/>
  <c r="G308" i="2"/>
  <c r="H308" i="2"/>
  <c r="B308" i="2"/>
  <c r="A309" i="2"/>
  <c r="D309" i="2"/>
  <c r="G309" i="2"/>
  <c r="C309" i="2"/>
  <c r="E309" i="2"/>
  <c r="H309" i="2"/>
  <c r="B309" i="2"/>
  <c r="A310" i="2"/>
  <c r="B310" i="2"/>
  <c r="D310" i="2"/>
  <c r="G310" i="2"/>
  <c r="C310" i="2"/>
  <c r="E310" i="2"/>
  <c r="H310" i="2"/>
  <c r="A311" i="2"/>
  <c r="B311" i="2"/>
  <c r="C311" i="2"/>
  <c r="E311" i="2"/>
  <c r="D311" i="2"/>
  <c r="G311" i="2"/>
  <c r="H311" i="2"/>
  <c r="A312" i="2"/>
  <c r="C312" i="2"/>
  <c r="E312" i="2"/>
  <c r="D312" i="2"/>
  <c r="G312" i="2"/>
  <c r="H312" i="2"/>
  <c r="B312" i="2"/>
  <c r="A313" i="2"/>
  <c r="B313" i="2"/>
  <c r="C313" i="2"/>
  <c r="D313" i="2"/>
  <c r="E313" i="2"/>
  <c r="G313" i="2"/>
  <c r="H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C316" i="2"/>
  <c r="D316" i="2"/>
  <c r="E316" i="2"/>
  <c r="G316" i="2"/>
  <c r="H316" i="2"/>
  <c r="B316" i="2"/>
  <c r="A317" i="2"/>
  <c r="D317" i="2"/>
  <c r="G317" i="2"/>
  <c r="C317" i="2"/>
  <c r="E317" i="2"/>
  <c r="H317" i="2"/>
  <c r="B317" i="2"/>
  <c r="A318" i="2"/>
  <c r="B318" i="2"/>
  <c r="F318" i="2"/>
  <c r="D318" i="2"/>
  <c r="G318" i="2"/>
  <c r="C318" i="2"/>
  <c r="E318" i="2"/>
  <c r="H318" i="2"/>
  <c r="A319" i="2"/>
  <c r="B319" i="2"/>
  <c r="F319" i="2"/>
  <c r="D319" i="2"/>
  <c r="G319" i="2"/>
  <c r="C319" i="2"/>
  <c r="E319" i="2"/>
  <c r="H319" i="2"/>
  <c r="A320" i="2"/>
  <c r="B320" i="2"/>
  <c r="F320" i="2"/>
  <c r="D320" i="2"/>
  <c r="G320" i="2"/>
  <c r="C320" i="2"/>
  <c r="E320" i="2"/>
  <c r="H320" i="2"/>
  <c r="A321" i="2"/>
  <c r="B321" i="2"/>
  <c r="F321" i="2"/>
  <c r="D321" i="2"/>
  <c r="G321" i="2"/>
  <c r="C321" i="2"/>
  <c r="E321" i="2"/>
  <c r="H321" i="2"/>
  <c r="A322" i="2"/>
  <c r="B322" i="2"/>
  <c r="F322" i="2"/>
  <c r="D322" i="2"/>
  <c r="G322" i="2"/>
  <c r="C322" i="2"/>
  <c r="E322" i="2"/>
  <c r="H322" i="2"/>
  <c r="A323" i="2"/>
  <c r="B323" i="2"/>
  <c r="D323" i="2"/>
  <c r="G323" i="2"/>
  <c r="C323" i="2"/>
  <c r="E323" i="2"/>
  <c r="H323" i="2"/>
  <c r="A324" i="2"/>
  <c r="B324" i="2"/>
  <c r="C324" i="2"/>
  <c r="D324" i="2"/>
  <c r="G324" i="2"/>
  <c r="H324" i="2"/>
  <c r="A325" i="2"/>
  <c r="C325" i="2"/>
  <c r="E325" i="2"/>
  <c r="D325" i="2"/>
  <c r="G325" i="2"/>
  <c r="H325" i="2"/>
  <c r="B325" i="2"/>
  <c r="A326" i="2"/>
  <c r="B326" i="2"/>
  <c r="C326" i="2"/>
  <c r="D326" i="2"/>
  <c r="E326" i="2"/>
  <c r="G326" i="2"/>
  <c r="H326" i="2"/>
  <c r="A327" i="2"/>
  <c r="B327" i="2"/>
  <c r="D327" i="2"/>
  <c r="G327" i="2"/>
  <c r="C327" i="2"/>
  <c r="E327" i="2"/>
  <c r="H327" i="2"/>
  <c r="A328" i="2"/>
  <c r="D328" i="2"/>
  <c r="G328" i="2"/>
  <c r="C328" i="2"/>
  <c r="E328" i="2"/>
  <c r="H328" i="2"/>
  <c r="B328" i="2"/>
  <c r="A329" i="2"/>
  <c r="C329" i="2"/>
  <c r="D329" i="2"/>
  <c r="E329" i="2"/>
  <c r="G329" i="2"/>
  <c r="H329" i="2"/>
  <c r="B329" i="2"/>
  <c r="A330" i="2"/>
  <c r="D330" i="2"/>
  <c r="G330" i="2"/>
  <c r="C330" i="2"/>
  <c r="H330" i="2"/>
  <c r="B330" i="2"/>
  <c r="A331" i="2"/>
  <c r="B331" i="2"/>
  <c r="D331" i="2"/>
  <c r="G331" i="2"/>
  <c r="C331" i="2"/>
  <c r="E331" i="2"/>
  <c r="H331" i="2"/>
  <c r="A332" i="2"/>
  <c r="B332" i="2"/>
  <c r="C332" i="2"/>
  <c r="D332" i="2"/>
  <c r="G332" i="2"/>
  <c r="H332" i="2"/>
  <c r="A333" i="2"/>
  <c r="C333" i="2"/>
  <c r="E333" i="2"/>
  <c r="D333" i="2"/>
  <c r="G333" i="2"/>
  <c r="H333" i="2"/>
  <c r="B333" i="2"/>
  <c r="A334" i="2"/>
  <c r="B334" i="2"/>
  <c r="C334" i="2"/>
  <c r="D334" i="2"/>
  <c r="E334" i="2"/>
  <c r="G334" i="2"/>
  <c r="H334" i="2"/>
  <c r="A335" i="2"/>
  <c r="B335" i="2"/>
  <c r="D335" i="2"/>
  <c r="G335" i="2"/>
  <c r="C335" i="2"/>
  <c r="E335" i="2"/>
  <c r="H335" i="2"/>
  <c r="A336" i="2"/>
  <c r="D336" i="2"/>
  <c r="G336" i="2"/>
  <c r="C336" i="2"/>
  <c r="E336" i="2"/>
  <c r="H336" i="2"/>
  <c r="B336" i="2"/>
  <c r="A337" i="2"/>
  <c r="C337" i="2"/>
  <c r="D337" i="2"/>
  <c r="E337" i="2"/>
  <c r="G337" i="2"/>
  <c r="H337" i="2"/>
  <c r="B337" i="2"/>
  <c r="A338" i="2"/>
  <c r="D338" i="2"/>
  <c r="G338" i="2"/>
  <c r="C338" i="2"/>
  <c r="E338" i="2"/>
  <c r="H338" i="2"/>
  <c r="B338" i="2"/>
  <c r="A339" i="2"/>
  <c r="B339" i="2"/>
  <c r="D339" i="2"/>
  <c r="G339" i="2"/>
  <c r="C339" i="2"/>
  <c r="E339" i="2"/>
  <c r="H339" i="2"/>
  <c r="A340" i="2"/>
  <c r="B340" i="2"/>
  <c r="C340" i="2"/>
  <c r="E340" i="2"/>
  <c r="D340" i="2"/>
  <c r="G340" i="2"/>
  <c r="H340" i="2"/>
  <c r="A341" i="2"/>
  <c r="C341" i="2"/>
  <c r="E341" i="2"/>
  <c r="D341" i="2"/>
  <c r="G341" i="2"/>
  <c r="H341" i="2"/>
  <c r="B341" i="2"/>
  <c r="A342" i="2"/>
  <c r="B342" i="2"/>
  <c r="C342" i="2"/>
  <c r="D342" i="2"/>
  <c r="E342" i="2"/>
  <c r="G342" i="2"/>
  <c r="H342" i="2"/>
  <c r="A343" i="2"/>
  <c r="B343" i="2"/>
  <c r="D343" i="2"/>
  <c r="G343" i="2"/>
  <c r="C343" i="2"/>
  <c r="E343" i="2"/>
  <c r="H343" i="2"/>
  <c r="A344" i="2"/>
  <c r="D344" i="2"/>
  <c r="G344" i="2"/>
  <c r="C344" i="2"/>
  <c r="E344" i="2"/>
  <c r="H344" i="2"/>
  <c r="B344" i="2"/>
  <c r="A345" i="2"/>
  <c r="C345" i="2"/>
  <c r="D345" i="2"/>
  <c r="E345" i="2"/>
  <c r="G345" i="2"/>
  <c r="H345" i="2"/>
  <c r="B345" i="2"/>
  <c r="A346" i="2"/>
  <c r="D346" i="2"/>
  <c r="G346" i="2"/>
  <c r="C346" i="2"/>
  <c r="E346" i="2"/>
  <c r="H346" i="2"/>
  <c r="B346" i="2"/>
  <c r="A347" i="2"/>
  <c r="B347" i="2"/>
  <c r="D347" i="2"/>
  <c r="G347" i="2"/>
  <c r="C347" i="2"/>
  <c r="E347" i="2"/>
  <c r="H347" i="2"/>
  <c r="A348" i="2"/>
  <c r="B348" i="2"/>
  <c r="C348" i="2"/>
  <c r="E348" i="2"/>
  <c r="D348" i="2"/>
  <c r="G348" i="2"/>
  <c r="H348" i="2"/>
  <c r="A349" i="2"/>
  <c r="C349" i="2"/>
  <c r="E349" i="2"/>
  <c r="D349" i="2"/>
  <c r="G349" i="2"/>
  <c r="H349" i="2"/>
  <c r="B349" i="2"/>
  <c r="A350" i="2"/>
  <c r="B350" i="2"/>
  <c r="C350" i="2"/>
  <c r="D350" i="2"/>
  <c r="E350" i="2"/>
  <c r="G350" i="2"/>
  <c r="H350" i="2"/>
  <c r="A351" i="2"/>
  <c r="B351" i="2"/>
  <c r="D351" i="2"/>
  <c r="G351" i="2"/>
  <c r="C351" i="2"/>
  <c r="E351" i="2"/>
  <c r="H351" i="2"/>
  <c r="A352" i="2"/>
  <c r="D352" i="2"/>
  <c r="G352" i="2"/>
  <c r="C352" i="2"/>
  <c r="E352" i="2"/>
  <c r="H352" i="2"/>
  <c r="B352" i="2"/>
  <c r="A353" i="2"/>
  <c r="C353" i="2"/>
  <c r="D353" i="2"/>
  <c r="G353" i="2"/>
  <c r="H353" i="2"/>
  <c r="B353" i="2"/>
  <c r="A354" i="2"/>
  <c r="D354" i="2"/>
  <c r="G354" i="2"/>
  <c r="C354" i="2"/>
  <c r="E354" i="2"/>
  <c r="H354" i="2"/>
  <c r="B354" i="2"/>
  <c r="A355" i="2"/>
  <c r="B355" i="2"/>
  <c r="D355" i="2"/>
  <c r="G355" i="2"/>
  <c r="C355" i="2"/>
  <c r="H355" i="2"/>
  <c r="A356" i="2"/>
  <c r="B356" i="2"/>
  <c r="C356" i="2"/>
  <c r="E356" i="2"/>
  <c r="D356" i="2"/>
  <c r="G356" i="2"/>
  <c r="H356" i="2"/>
  <c r="A357" i="2"/>
  <c r="C357" i="2"/>
  <c r="E357" i="2"/>
  <c r="D357" i="2"/>
  <c r="G357" i="2"/>
  <c r="H357" i="2"/>
  <c r="B357" i="2"/>
  <c r="A358" i="2"/>
  <c r="B358" i="2"/>
  <c r="C358" i="2"/>
  <c r="D358" i="2"/>
  <c r="E358" i="2"/>
  <c r="G358" i="2"/>
  <c r="H358" i="2"/>
  <c r="A359" i="2"/>
  <c r="B359" i="2"/>
  <c r="D359" i="2"/>
  <c r="G359" i="2"/>
  <c r="C359" i="2"/>
  <c r="E359" i="2"/>
  <c r="H359" i="2"/>
  <c r="A360" i="2"/>
  <c r="D360" i="2"/>
  <c r="G360" i="2"/>
  <c r="C360" i="2"/>
  <c r="E360" i="2"/>
  <c r="H360" i="2"/>
  <c r="B360" i="2"/>
  <c r="A361" i="2"/>
  <c r="C361" i="2"/>
  <c r="D361" i="2"/>
  <c r="E361" i="2"/>
  <c r="G361" i="2"/>
  <c r="H361" i="2"/>
  <c r="B361" i="2"/>
  <c r="A362" i="2"/>
  <c r="D362" i="2"/>
  <c r="G362" i="2"/>
  <c r="C362" i="2"/>
  <c r="E362" i="2"/>
  <c r="H362" i="2"/>
  <c r="B362" i="2"/>
  <c r="A363" i="2"/>
  <c r="B363" i="2"/>
  <c r="D363" i="2"/>
  <c r="G363" i="2"/>
  <c r="C363" i="2"/>
  <c r="E363" i="2"/>
  <c r="H363" i="2"/>
  <c r="A364" i="2"/>
  <c r="B364" i="2"/>
  <c r="C364" i="2"/>
  <c r="E364" i="2"/>
  <c r="D364" i="2"/>
  <c r="G364" i="2"/>
  <c r="H364" i="2"/>
  <c r="A365" i="2"/>
  <c r="C365" i="2"/>
  <c r="E365" i="2"/>
  <c r="D365" i="2"/>
  <c r="G365" i="2"/>
  <c r="H365" i="2"/>
  <c r="B365" i="2"/>
  <c r="A366" i="2"/>
  <c r="B366" i="2"/>
  <c r="C366" i="2"/>
  <c r="D366" i="2"/>
  <c r="E366" i="2"/>
  <c r="G366" i="2"/>
  <c r="H366" i="2"/>
  <c r="A367" i="2"/>
  <c r="B367" i="2"/>
  <c r="D367" i="2"/>
  <c r="G367" i="2"/>
  <c r="C367" i="2"/>
  <c r="E367" i="2"/>
  <c r="H367" i="2"/>
  <c r="A368" i="2"/>
  <c r="D368" i="2"/>
  <c r="G368" i="2"/>
  <c r="C368" i="2"/>
  <c r="E368" i="2"/>
  <c r="H368" i="2"/>
  <c r="B368" i="2"/>
  <c r="A369" i="2"/>
  <c r="C369" i="2"/>
  <c r="D369" i="2"/>
  <c r="E369" i="2"/>
  <c r="G369" i="2"/>
  <c r="H369" i="2"/>
  <c r="B369" i="2"/>
  <c r="A370" i="2"/>
  <c r="D370" i="2"/>
  <c r="G370" i="2"/>
  <c r="C370" i="2"/>
  <c r="E370" i="2"/>
  <c r="H370" i="2"/>
  <c r="B370" i="2"/>
  <c r="A371" i="2"/>
  <c r="B371" i="2"/>
  <c r="D371" i="2"/>
  <c r="G371" i="2"/>
  <c r="C371" i="2"/>
  <c r="H371" i="2"/>
  <c r="A372" i="2"/>
  <c r="B372" i="2"/>
  <c r="C372" i="2"/>
  <c r="E372" i="2"/>
  <c r="D372" i="2"/>
  <c r="G372" i="2"/>
  <c r="H372" i="2"/>
  <c r="A373" i="2"/>
  <c r="C373" i="2"/>
  <c r="E373" i="2"/>
  <c r="D373" i="2"/>
  <c r="G373" i="2"/>
  <c r="H373" i="2"/>
  <c r="B373" i="2"/>
  <c r="A374" i="2"/>
  <c r="B374" i="2"/>
  <c r="C374" i="2"/>
  <c r="D374" i="2"/>
  <c r="E374" i="2"/>
  <c r="G374" i="2"/>
  <c r="H374" i="2"/>
  <c r="A375" i="2"/>
  <c r="B375" i="2"/>
  <c r="D375" i="2"/>
  <c r="G375" i="2"/>
  <c r="C375" i="2"/>
  <c r="E375" i="2"/>
  <c r="H375" i="2"/>
  <c r="A376" i="2"/>
  <c r="D376" i="2"/>
  <c r="G376" i="2"/>
  <c r="C376" i="2"/>
  <c r="E376" i="2"/>
  <c r="H376" i="2"/>
  <c r="B376" i="2"/>
  <c r="A377" i="2"/>
  <c r="C377" i="2"/>
  <c r="D377" i="2"/>
  <c r="E377" i="2"/>
  <c r="G377" i="2"/>
  <c r="H377" i="2"/>
  <c r="B377" i="2"/>
  <c r="A378" i="2"/>
  <c r="D378" i="2"/>
  <c r="G378" i="2"/>
  <c r="C378" i="2"/>
  <c r="E378" i="2"/>
  <c r="H378" i="2"/>
  <c r="B378" i="2"/>
  <c r="A379" i="2"/>
  <c r="B379" i="2"/>
  <c r="D379" i="2"/>
  <c r="G379" i="2"/>
  <c r="C379" i="2"/>
  <c r="E379" i="2"/>
  <c r="H379" i="2"/>
  <c r="A380" i="2"/>
  <c r="B380" i="2"/>
  <c r="C380" i="2"/>
  <c r="E380" i="2"/>
  <c r="D380" i="2"/>
  <c r="G380" i="2"/>
  <c r="H380" i="2"/>
  <c r="A381" i="2"/>
  <c r="C381" i="2"/>
  <c r="D381" i="2"/>
  <c r="G381" i="2"/>
  <c r="H381" i="2"/>
  <c r="B381" i="2"/>
  <c r="A382" i="2"/>
  <c r="B382" i="2"/>
  <c r="C382" i="2"/>
  <c r="D382" i="2"/>
  <c r="E382" i="2"/>
  <c r="G382" i="2"/>
  <c r="H382" i="2"/>
  <c r="A383" i="2"/>
  <c r="B383" i="2"/>
  <c r="D383" i="2"/>
  <c r="G383" i="2"/>
  <c r="C383" i="2"/>
  <c r="E383" i="2"/>
  <c r="H383" i="2"/>
  <c r="A384" i="2"/>
  <c r="D384" i="2"/>
  <c r="G384" i="2"/>
  <c r="C384" i="2"/>
  <c r="H384" i="2"/>
  <c r="B384" i="2"/>
  <c r="A385" i="2"/>
  <c r="C385" i="2"/>
  <c r="D385" i="2"/>
  <c r="E385" i="2"/>
  <c r="G385" i="2"/>
  <c r="H385" i="2"/>
  <c r="B385" i="2"/>
  <c r="A386" i="2"/>
  <c r="D386" i="2"/>
  <c r="G386" i="2"/>
  <c r="C386" i="2"/>
  <c r="E386" i="2"/>
  <c r="H386" i="2"/>
  <c r="B386" i="2"/>
  <c r="A387" i="2"/>
  <c r="B387" i="2"/>
  <c r="D387" i="2"/>
  <c r="G387" i="2"/>
  <c r="C387" i="2"/>
  <c r="H387" i="2"/>
  <c r="A388" i="2"/>
  <c r="B388" i="2"/>
  <c r="C388" i="2"/>
  <c r="E388" i="2"/>
  <c r="D388" i="2"/>
  <c r="G388" i="2"/>
  <c r="H388" i="2"/>
  <c r="A389" i="2"/>
  <c r="C389" i="2"/>
  <c r="E389" i="2"/>
  <c r="D389" i="2"/>
  <c r="G389" i="2"/>
  <c r="H389" i="2"/>
  <c r="B389" i="2"/>
  <c r="A390" i="2"/>
  <c r="B390" i="2"/>
  <c r="C390" i="2"/>
  <c r="D390" i="2"/>
  <c r="E390" i="2"/>
  <c r="G390" i="2"/>
  <c r="H390" i="2"/>
  <c r="A391" i="2"/>
  <c r="B391" i="2"/>
  <c r="D391" i="2"/>
  <c r="G391" i="2"/>
  <c r="C391" i="2"/>
  <c r="E391" i="2"/>
  <c r="H391" i="2"/>
  <c r="A392" i="2"/>
  <c r="D392" i="2"/>
  <c r="G392" i="2"/>
  <c r="C392" i="2"/>
  <c r="E392" i="2"/>
  <c r="H392" i="2"/>
  <c r="B392" i="2"/>
  <c r="A393" i="2"/>
  <c r="C393" i="2"/>
  <c r="D393" i="2"/>
  <c r="E393" i="2"/>
  <c r="G393" i="2"/>
  <c r="H393" i="2"/>
  <c r="B393" i="2"/>
  <c r="A394" i="2"/>
  <c r="D394" i="2"/>
  <c r="G394" i="2"/>
  <c r="C394" i="2"/>
  <c r="H394" i="2"/>
  <c r="B394" i="2"/>
  <c r="A395" i="2"/>
  <c r="B395" i="2"/>
  <c r="D395" i="2"/>
  <c r="G395" i="2"/>
  <c r="C395" i="2"/>
  <c r="H395" i="2"/>
  <c r="A396" i="2"/>
  <c r="B396" i="2"/>
  <c r="C396" i="2"/>
  <c r="E396" i="2"/>
  <c r="D396" i="2"/>
  <c r="G396" i="2"/>
  <c r="H396" i="2"/>
  <c r="A397" i="2"/>
  <c r="C397" i="2"/>
  <c r="D397" i="2"/>
  <c r="G397" i="2"/>
  <c r="H397" i="2"/>
  <c r="B397" i="2"/>
  <c r="A398" i="2"/>
  <c r="B398" i="2"/>
  <c r="C398" i="2"/>
  <c r="D398" i="2"/>
  <c r="E398" i="2"/>
  <c r="G398" i="2"/>
  <c r="H398" i="2"/>
  <c r="A399" i="2"/>
  <c r="B399" i="2"/>
  <c r="D399" i="2"/>
  <c r="G399" i="2"/>
  <c r="C399" i="2"/>
  <c r="E399" i="2"/>
  <c r="H399" i="2"/>
  <c r="A400" i="2"/>
  <c r="D400" i="2"/>
  <c r="G400" i="2"/>
  <c r="C400" i="2"/>
  <c r="E400" i="2"/>
  <c r="H400" i="2"/>
  <c r="B400" i="2"/>
  <c r="A401" i="2"/>
  <c r="C401" i="2"/>
  <c r="D401" i="2"/>
  <c r="E401" i="2"/>
  <c r="G401" i="2"/>
  <c r="H401" i="2"/>
  <c r="B401" i="2"/>
  <c r="A402" i="2"/>
  <c r="D402" i="2"/>
  <c r="G402" i="2"/>
  <c r="C402" i="2"/>
  <c r="E402" i="2"/>
  <c r="H402" i="2"/>
  <c r="B402" i="2"/>
  <c r="A403" i="2"/>
  <c r="B403" i="2"/>
  <c r="D403" i="2"/>
  <c r="G403" i="2"/>
  <c r="C403" i="2"/>
  <c r="E403" i="2"/>
  <c r="H403" i="2"/>
  <c r="A404" i="2"/>
  <c r="B404" i="2"/>
  <c r="C404" i="2"/>
  <c r="D404" i="2"/>
  <c r="G404" i="2"/>
  <c r="H404" i="2"/>
  <c r="A405" i="2"/>
  <c r="C405" i="2"/>
  <c r="E405" i="2"/>
  <c r="D405" i="2"/>
  <c r="G405" i="2"/>
  <c r="H405" i="2"/>
  <c r="B405" i="2"/>
  <c r="A406" i="2"/>
  <c r="B406" i="2"/>
  <c r="C406" i="2"/>
  <c r="D406" i="2"/>
  <c r="E406" i="2"/>
  <c r="G406" i="2"/>
  <c r="H406" i="2"/>
  <c r="A407" i="2"/>
  <c r="B407" i="2"/>
  <c r="D407" i="2"/>
  <c r="G407" i="2"/>
  <c r="C407" i="2"/>
  <c r="H407" i="2"/>
  <c r="A408" i="2"/>
  <c r="D408" i="2"/>
  <c r="G408" i="2"/>
  <c r="C408" i="2"/>
  <c r="E408" i="2"/>
  <c r="H408" i="2"/>
  <c r="B408" i="2"/>
  <c r="A409" i="2"/>
  <c r="C409" i="2"/>
  <c r="D409" i="2"/>
  <c r="E409" i="2"/>
  <c r="G409" i="2"/>
  <c r="H409" i="2"/>
  <c r="B409" i="2"/>
  <c r="A410" i="2"/>
  <c r="D410" i="2"/>
  <c r="G410" i="2"/>
  <c r="C410" i="2"/>
  <c r="E410" i="2"/>
  <c r="H410" i="2"/>
  <c r="B410" i="2"/>
  <c r="A411" i="2"/>
  <c r="B411" i="2"/>
  <c r="D411" i="2"/>
  <c r="G411" i="2"/>
  <c r="C411" i="2"/>
  <c r="H411" i="2"/>
  <c r="A412" i="2"/>
  <c r="B412" i="2"/>
  <c r="C412" i="2"/>
  <c r="E412" i="2"/>
  <c r="D412" i="2"/>
  <c r="G412" i="2"/>
  <c r="H412" i="2"/>
  <c r="A413" i="2"/>
  <c r="C413" i="2"/>
  <c r="E413" i="2"/>
  <c r="D413" i="2"/>
  <c r="G413" i="2"/>
  <c r="H413" i="2"/>
  <c r="B413" i="2"/>
  <c r="A414" i="2"/>
  <c r="B414" i="2"/>
  <c r="C414" i="2"/>
  <c r="D414" i="2"/>
  <c r="E414" i="2"/>
  <c r="G414" i="2"/>
  <c r="H414" i="2"/>
  <c r="A415" i="2"/>
  <c r="B415" i="2"/>
  <c r="D415" i="2"/>
  <c r="G415" i="2"/>
  <c r="C415" i="2"/>
  <c r="E415" i="2"/>
  <c r="H415" i="2"/>
  <c r="A416" i="2"/>
  <c r="D416" i="2"/>
  <c r="G416" i="2"/>
  <c r="C416" i="2"/>
  <c r="E416" i="2"/>
  <c r="H416" i="2"/>
  <c r="B416" i="2"/>
  <c r="A417" i="2"/>
  <c r="C417" i="2"/>
  <c r="D417" i="2"/>
  <c r="E417" i="2"/>
  <c r="G417" i="2"/>
  <c r="H417" i="2"/>
  <c r="B417" i="2"/>
  <c r="A418" i="2"/>
  <c r="D418" i="2"/>
  <c r="G418" i="2"/>
  <c r="C418" i="2"/>
  <c r="H418" i="2"/>
  <c r="B418" i="2"/>
  <c r="A419" i="2"/>
  <c r="B419" i="2"/>
  <c r="D419" i="2"/>
  <c r="G419" i="2"/>
  <c r="C419" i="2"/>
  <c r="H419" i="2"/>
  <c r="A420" i="2"/>
  <c r="B420" i="2"/>
  <c r="C420" i="2"/>
  <c r="E420" i="2"/>
  <c r="D420" i="2"/>
  <c r="G420" i="2"/>
  <c r="H420" i="2"/>
  <c r="A421" i="2"/>
  <c r="C421" i="2"/>
  <c r="E421" i="2"/>
  <c r="D421" i="2"/>
  <c r="G421" i="2"/>
  <c r="H421" i="2"/>
  <c r="B421" i="2"/>
  <c r="A422" i="2"/>
  <c r="B422" i="2"/>
  <c r="C422" i="2"/>
  <c r="D422" i="2"/>
  <c r="G422" i="2"/>
  <c r="H422" i="2"/>
  <c r="A423" i="2"/>
  <c r="B423" i="2"/>
  <c r="D423" i="2"/>
  <c r="G423" i="2"/>
  <c r="C423" i="2"/>
  <c r="E423" i="2"/>
  <c r="H423" i="2"/>
  <c r="A424" i="2"/>
  <c r="D424" i="2"/>
  <c r="G424" i="2"/>
  <c r="C424" i="2"/>
  <c r="E424" i="2"/>
  <c r="H424" i="2"/>
  <c r="B424" i="2"/>
  <c r="A425" i="2"/>
  <c r="C425" i="2"/>
  <c r="D425" i="2"/>
  <c r="E425" i="2"/>
  <c r="G425" i="2"/>
  <c r="H425" i="2"/>
  <c r="B425" i="2"/>
  <c r="A426" i="2"/>
  <c r="D426" i="2"/>
  <c r="G426" i="2"/>
  <c r="C426" i="2"/>
  <c r="E426" i="2"/>
  <c r="H426" i="2"/>
  <c r="B426" i="2"/>
  <c r="A427" i="2"/>
  <c r="B427" i="2"/>
  <c r="D427" i="2"/>
  <c r="G427" i="2"/>
  <c r="C427" i="2"/>
  <c r="E427" i="2"/>
  <c r="H427" i="2"/>
  <c r="A428" i="2"/>
  <c r="B428" i="2"/>
  <c r="C428" i="2"/>
  <c r="E428" i="2"/>
  <c r="D428" i="2"/>
  <c r="G428" i="2"/>
  <c r="H428" i="2"/>
  <c r="A429" i="2"/>
  <c r="C429" i="2"/>
  <c r="E429" i="2"/>
  <c r="D429" i="2"/>
  <c r="G429" i="2"/>
  <c r="H429" i="2"/>
  <c r="B429" i="2"/>
  <c r="A430" i="2"/>
  <c r="B430" i="2"/>
  <c r="C430" i="2"/>
  <c r="D430" i="2"/>
  <c r="E430" i="2"/>
  <c r="G430" i="2"/>
  <c r="H430" i="2"/>
  <c r="A431" i="2"/>
  <c r="B431" i="2"/>
  <c r="D431" i="2"/>
  <c r="G431" i="2"/>
  <c r="C431" i="2"/>
  <c r="E431" i="2"/>
  <c r="H431" i="2"/>
  <c r="A432" i="2"/>
  <c r="D432" i="2"/>
  <c r="G432" i="2"/>
  <c r="C432" i="2"/>
  <c r="E432" i="2"/>
  <c r="H432" i="2"/>
  <c r="B432" i="2"/>
  <c r="A433" i="2"/>
  <c r="C433" i="2"/>
  <c r="D433" i="2"/>
  <c r="E433" i="2"/>
  <c r="G433" i="2"/>
  <c r="H433" i="2"/>
  <c r="B433" i="2"/>
  <c r="A434" i="2"/>
  <c r="D434" i="2"/>
  <c r="G434" i="2"/>
  <c r="C434" i="2"/>
  <c r="E434" i="2"/>
  <c r="H434" i="2"/>
  <c r="B434" i="2"/>
  <c r="A435" i="2"/>
  <c r="B435" i="2"/>
  <c r="D435" i="2"/>
  <c r="G435" i="2"/>
  <c r="C435" i="2"/>
  <c r="H435" i="2"/>
  <c r="A436" i="2"/>
  <c r="B436" i="2"/>
  <c r="C436" i="2"/>
  <c r="E436" i="2"/>
  <c r="D436" i="2"/>
  <c r="G436" i="2"/>
  <c r="H436" i="2"/>
  <c r="A437" i="2"/>
  <c r="C437" i="2"/>
  <c r="D437" i="2"/>
  <c r="G437" i="2"/>
  <c r="H437" i="2"/>
  <c r="B437" i="2"/>
  <c r="A438" i="2"/>
  <c r="B438" i="2"/>
  <c r="C438" i="2"/>
  <c r="D438" i="2"/>
  <c r="E438" i="2"/>
  <c r="G438" i="2"/>
  <c r="H438" i="2"/>
  <c r="A439" i="2"/>
  <c r="B439" i="2"/>
  <c r="D439" i="2"/>
  <c r="G439" i="2"/>
  <c r="C439" i="2"/>
  <c r="H439" i="2"/>
  <c r="A440" i="2"/>
  <c r="D440" i="2"/>
  <c r="G440" i="2"/>
  <c r="C440" i="2"/>
  <c r="E440" i="2"/>
  <c r="H440" i="2"/>
  <c r="B440" i="2"/>
  <c r="E435" i="2" l="1"/>
  <c r="E407" i="2"/>
  <c r="E251" i="2"/>
  <c r="E188" i="2"/>
  <c r="E102" i="2"/>
  <c r="F437" i="1"/>
  <c r="G437" i="1" s="1"/>
  <c r="J437" i="1" s="1"/>
  <c r="F421" i="1"/>
  <c r="G421" i="1" s="1"/>
  <c r="J421" i="1" s="1"/>
  <c r="F418" i="1"/>
  <c r="G418" i="1" s="1"/>
  <c r="I418" i="1" s="1"/>
  <c r="F406" i="1"/>
  <c r="G406" i="1" s="1"/>
  <c r="J406" i="1" s="1"/>
  <c r="F397" i="1"/>
  <c r="G397" i="1" s="1"/>
  <c r="I397" i="1" s="1"/>
  <c r="F388" i="1"/>
  <c r="G388" i="1" s="1"/>
  <c r="I388" i="1" s="1"/>
  <c r="F383" i="1"/>
  <c r="G383" i="1" s="1"/>
  <c r="I383" i="1" s="1"/>
  <c r="F381" i="1"/>
  <c r="G381" i="1" s="1"/>
  <c r="I381" i="1" s="1"/>
  <c r="F358" i="1"/>
  <c r="G358" i="1" s="1"/>
  <c r="I358" i="1" s="1"/>
  <c r="F346" i="1"/>
  <c r="G346" i="1" s="1"/>
  <c r="I346" i="1" s="1"/>
  <c r="F343" i="1"/>
  <c r="G343" i="1" s="1"/>
  <c r="I343" i="1" s="1"/>
  <c r="F332" i="1"/>
  <c r="G332" i="1" s="1"/>
  <c r="I332" i="1" s="1"/>
  <c r="F240" i="1"/>
  <c r="G240" i="1" s="1"/>
  <c r="I240" i="1" s="1"/>
  <c r="F211" i="1"/>
  <c r="G211" i="1" s="1"/>
  <c r="I211" i="1" s="1"/>
  <c r="F209" i="1"/>
  <c r="G209" i="1" s="1"/>
  <c r="I209" i="1" s="1"/>
  <c r="F199" i="1"/>
  <c r="G199" i="1" s="1"/>
  <c r="I199" i="1" s="1"/>
  <c r="F190" i="1"/>
  <c r="G190" i="1" s="1"/>
  <c r="I190" i="1" s="1"/>
  <c r="F188" i="1"/>
  <c r="G188" i="1" s="1"/>
  <c r="I188" i="1" s="1"/>
  <c r="F161" i="1"/>
  <c r="G161" i="1" s="1"/>
  <c r="I161" i="1" s="1"/>
  <c r="F141" i="1"/>
  <c r="G141" i="1" s="1"/>
  <c r="H141" i="1" s="1"/>
  <c r="F125" i="1"/>
  <c r="G125" i="1" s="1"/>
  <c r="H125" i="1" s="1"/>
  <c r="F102" i="1"/>
  <c r="G102" i="1" s="1"/>
  <c r="H102" i="1" s="1"/>
  <c r="F100" i="1"/>
  <c r="G100" i="1" s="1"/>
  <c r="H100" i="1" s="1"/>
  <c r="F94" i="1"/>
  <c r="G94" i="1" s="1"/>
  <c r="H94" i="1" s="1"/>
  <c r="F73" i="1"/>
  <c r="G73" i="1" s="1"/>
  <c r="H73" i="1" s="1"/>
  <c r="E422" i="2"/>
  <c r="E353" i="2"/>
  <c r="E395" i="2"/>
  <c r="E254" i="2"/>
  <c r="E190" i="2"/>
  <c r="E114" i="2"/>
  <c r="E106" i="2"/>
  <c r="E44" i="2"/>
  <c r="E289" i="2"/>
  <c r="E273" i="2"/>
  <c r="E257" i="2"/>
  <c r="E163" i="2"/>
  <c r="E109" i="2"/>
  <c r="E85" i="2"/>
  <c r="E418" i="2"/>
  <c r="E411" i="2"/>
  <c r="E238" i="2"/>
  <c r="E214" i="2"/>
  <c r="F460" i="1"/>
  <c r="G460" i="1" s="1"/>
  <c r="K460" i="1" s="1"/>
  <c r="F458" i="1"/>
  <c r="G458" i="1" s="1"/>
  <c r="F394" i="1"/>
  <c r="G394" i="1" s="1"/>
  <c r="J394" i="1" s="1"/>
  <c r="E397" i="2"/>
  <c r="E147" i="2"/>
  <c r="E131" i="2"/>
  <c r="E162" i="2"/>
  <c r="C11" i="1"/>
  <c r="C12" i="1"/>
  <c r="C16" i="1" l="1"/>
  <c r="D18" i="1" s="1"/>
  <c r="O459" i="1"/>
  <c r="O465" i="1"/>
  <c r="O434" i="1"/>
  <c r="O422" i="1"/>
  <c r="O437" i="1"/>
  <c r="O475" i="1"/>
  <c r="O468" i="1"/>
  <c r="O467" i="1"/>
  <c r="O427" i="1"/>
  <c r="O456" i="1"/>
  <c r="O449" i="1"/>
  <c r="O445" i="1"/>
  <c r="O432" i="1"/>
  <c r="O439" i="1"/>
  <c r="O429" i="1"/>
  <c r="O444" i="1"/>
  <c r="O431" i="1"/>
  <c r="O451" i="1"/>
  <c r="O460" i="1"/>
  <c r="O443" i="1"/>
  <c r="O426" i="1"/>
  <c r="O428" i="1"/>
  <c r="O472" i="1"/>
  <c r="O466" i="1"/>
  <c r="O438" i="1"/>
  <c r="O441" i="1"/>
  <c r="O473" i="1"/>
  <c r="O458" i="1"/>
  <c r="O433" i="1"/>
  <c r="O450" i="1"/>
  <c r="O448" i="1"/>
  <c r="O446" i="1"/>
  <c r="O453" i="1"/>
  <c r="O463" i="1"/>
  <c r="O470" i="1"/>
  <c r="O452" i="1"/>
  <c r="O442" i="1"/>
  <c r="O440" i="1"/>
  <c r="O430" i="1"/>
  <c r="O469" i="1"/>
  <c r="O423" i="1"/>
  <c r="O464" i="1"/>
  <c r="O455" i="1"/>
  <c r="O435" i="1"/>
  <c r="O471" i="1"/>
  <c r="O461" i="1"/>
  <c r="O462" i="1"/>
  <c r="O436" i="1"/>
  <c r="C15" i="1"/>
  <c r="C18" i="1" s="1"/>
  <c r="O457" i="1"/>
  <c r="O454" i="1"/>
  <c r="O474" i="1"/>
  <c r="O447" i="1"/>
  <c r="O424" i="1"/>
  <c r="O421" i="1"/>
  <c r="O425" i="1"/>
  <c r="K458" i="1"/>
  <c r="F18" i="1" l="1"/>
  <c r="F19" i="1" s="1"/>
</calcChain>
</file>

<file path=xl/sharedStrings.xml><?xml version="1.0" encoding="utf-8"?>
<sst xmlns="http://schemas.openxmlformats.org/spreadsheetml/2006/main" count="3768" uniqueCount="1256">
  <si>
    <t>RS Sct / GSC 05697-02754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</si>
  <si>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</si>
  <si>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</si>
  <si>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</si>
  <si>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</si>
  <si>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</si>
  <si>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</si>
  <si>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</si>
  <si>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</si>
  <si>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</si>
  <si>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</si>
  <si>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</si>
  <si>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</si>
  <si>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</si>
  <si>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</si>
  <si>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</si>
  <si>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</si>
  <si>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</si>
  <si>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</si>
  <si>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</si>
  <si>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</si>
  <si>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</si>
  <si>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</si>
  <si>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</si>
  <si>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</si>
  <si>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</si>
  <si>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</si>
  <si>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</si>
  <si>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</si>
  <si>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</si>
  <si>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</si>
  <si>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</si>
  <si>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</si>
  <si>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</si>
  <si>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</si>
  <si>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</si>
  <si>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</si>
  <si>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</si>
  <si>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</si>
  <si>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</si>
  <si>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</si>
  <si>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</si>
  <si>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</t>
  </si>
  <si>
    <t>VSB 47 </t>
  </si>
  <si>
    <t>I</t>
  </si>
  <si>
    <t> AN 184.189 </t>
  </si>
  <si>
    <t> AN 202.241 </t>
  </si>
  <si>
    <t>II</t>
  </si>
  <si>
    <t> AN 202.242 </t>
  </si>
  <si>
    <t> AN 242.14 </t>
  </si>
  <si>
    <t> SAC 4.47 </t>
  </si>
  <si>
    <t> AAC 3.26 </t>
  </si>
  <si>
    <t> IODE 4.2.354 </t>
  </si>
  <si>
    <t> CRAC 26 </t>
  </si>
  <si>
    <t> NNVS 3 </t>
  </si>
  <si>
    <t> BAN 14.138 </t>
  </si>
  <si>
    <t> AA 26.342 </t>
  </si>
  <si>
    <t> AAC 4.122 </t>
  </si>
  <si>
    <t> AJ 64.262 </t>
  </si>
  <si>
    <t> BAN 14.134 </t>
  </si>
  <si>
    <t> AJ 66.35 </t>
  </si>
  <si>
    <t> BRNO 6 </t>
  </si>
  <si>
    <t> BRNO 5 </t>
  </si>
  <si>
    <t>BBSAG Bull...13</t>
  </si>
  <si>
    <t>BBSAG Bull...14</t>
  </si>
  <si>
    <t>BBSAG Bull...19</t>
  </si>
  <si>
    <t>BBSAG Bull...20</t>
  </si>
  <si>
    <t>BBSAG Bull...25</t>
  </si>
  <si>
    <t>BBSAG Bull...26</t>
  </si>
  <si>
    <t>IBVS 0530</t>
  </si>
  <si>
    <t>BBSAG Bull...31</t>
  </si>
  <si>
    <t>IBVS 0584</t>
  </si>
  <si>
    <t>IBVS 0647</t>
  </si>
  <si>
    <t>BBSAG Bull...32</t>
  </si>
  <si>
    <t>BBSAG Bull.</t>
  </si>
  <si>
    <t>IBVS 0779</t>
  </si>
  <si>
    <t>BBSAG Bull.10</t>
  </si>
  <si>
    <t>BBSAG Bull.11</t>
  </si>
  <si>
    <t>IBVS 0937</t>
  </si>
  <si>
    <t>BBSAG Bull.17</t>
  </si>
  <si>
    <t>BBSAG Bull.27</t>
  </si>
  <si>
    <t> BBS 35 </t>
  </si>
  <si>
    <t>BBSAG Bull.44</t>
  </si>
  <si>
    <t>BBSAG Bull.45</t>
  </si>
  <si>
    <t>GCVS 4</t>
  </si>
  <si>
    <t>BBSAG Bull.49</t>
  </si>
  <si>
    <t>IBVS 2185</t>
  </si>
  <si>
    <t>BBSAG Bull.50</t>
  </si>
  <si>
    <t>MVS 9,89</t>
  </si>
  <si>
    <t>BBSAG Bull.56</t>
  </si>
  <si>
    <t>BBSAG Bull.61</t>
  </si>
  <si>
    <t>BBSAG Bull.62</t>
  </si>
  <si>
    <t>BBSAG Bull.63</t>
  </si>
  <si>
    <t>BBSAG Bull.67</t>
  </si>
  <si>
    <t>BBSAG Bull.68</t>
  </si>
  <si>
    <t>BBSAG Bull.73</t>
  </si>
  <si>
    <t>BBSAG Bull.74</t>
  </si>
  <si>
    <t> AOEB 12 </t>
  </si>
  <si>
    <t>JAAVSO 21,119</t>
  </si>
  <si>
    <t>BBSAG Bull.77</t>
  </si>
  <si>
    <t>BBSAG Bull.79</t>
  </si>
  <si>
    <t>BBSAG 79</t>
  </si>
  <si>
    <t>BBSAG Bull.78</t>
  </si>
  <si>
    <t> VSSC 68.34 </t>
  </si>
  <si>
    <t>BBSAG Bull.81</t>
  </si>
  <si>
    <t>BBSAG Bull.84</t>
  </si>
  <si>
    <t>BBSAG Bull.86</t>
  </si>
  <si>
    <t>BRNO 30</t>
  </si>
  <si>
    <t>BBSAG Bull.85</t>
  </si>
  <si>
    <t>BBSAG Bull.89</t>
  </si>
  <si>
    <t>BBSAG Bull.93</t>
  </si>
  <si>
    <t>BBSAG Bull.96</t>
  </si>
  <si>
    <t>BBSAG Bull.98</t>
  </si>
  <si>
    <t>PRIV. INF.</t>
  </si>
  <si>
    <t>BRNO 31</t>
  </si>
  <si>
    <t>PRIV.INF.</t>
  </si>
  <si>
    <t>BBSAG Bull.102</t>
  </si>
  <si>
    <t>BBSAG Bull.105</t>
  </si>
  <si>
    <t>BBSAG Bull.107</t>
  </si>
  <si>
    <t> BRNO 32 </t>
  </si>
  <si>
    <t>IBVS 4383</t>
  </si>
  <si>
    <t>BBSAG Bull.110</t>
  </si>
  <si>
    <t>IBVS 4472</t>
  </si>
  <si>
    <t>BBSAG Bull.115</t>
  </si>
  <si>
    <t>BBSAG Bull.113</t>
  </si>
  <si>
    <t>BBSAG Bull.114</t>
  </si>
  <si>
    <t>BBSAG Bull.118</t>
  </si>
  <si>
    <t>OEJV 0074</t>
  </si>
  <si>
    <t>CCD+V</t>
  </si>
  <si>
    <t>IBVS 5378</t>
  </si>
  <si>
    <t>VSB 42 </t>
  </si>
  <si>
    <t>VSB 45 </t>
  </si>
  <si>
    <t>VSB 46 </t>
  </si>
  <si>
    <t>OEJV 0137</t>
  </si>
  <si>
    <t>VSB 51 </t>
  </si>
  <si>
    <t>OEJV 0165</t>
  </si>
  <si>
    <t>JAVSO..44…26</t>
  </si>
  <si>
    <t>OEJV 0181</t>
  </si>
  <si>
    <t>JAVSO..46..184</t>
  </si>
  <si>
    <t>JAVSO..48..256</t>
  </si>
  <si>
    <t>VSB 067</t>
  </si>
  <si>
    <t>Ic</t>
  </si>
  <si>
    <t>B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</si>
  <si>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</si>
  <si>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</si>
  <si>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</si>
  <si>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</si>
  <si>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</si>
  <si>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</si>
  <si>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</si>
  <si>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2440046.558 </t>
  </si>
  <si>
    <t> 09.07.1968 01:23 </t>
  </si>
  <si>
    <t> 0.008 </t>
  </si>
  <si>
    <t>V </t>
  </si>
  <si>
    <t> K.Locher </t>
  </si>
  <si>
    <t> ORI 108 </t>
  </si>
  <si>
    <t>2440060.505 </t>
  </si>
  <si>
    <t> 23.07.1968 00:07 </t>
  </si>
  <si>
    <t> 0.006 </t>
  </si>
  <si>
    <t>2440062.498 </t>
  </si>
  <si>
    <t> 24.07.1968 23:57 </t>
  </si>
  <si>
    <t>2440064.493 </t>
  </si>
  <si>
    <t> 26.07.1968 23:49 </t>
  </si>
  <si>
    <t> 0.009 </t>
  </si>
  <si>
    <t>2440086.416 </t>
  </si>
  <si>
    <t> 17.08.1968 21:59 </t>
  </si>
  <si>
    <t> 0.012 </t>
  </si>
  <si>
    <t> ORI 109 </t>
  </si>
  <si>
    <t>2440088.409 </t>
  </si>
  <si>
    <t> 19.08.1968 21:48 </t>
  </si>
  <si>
    <t>2440088.410 </t>
  </si>
  <si>
    <t> 19.08.1968 21:50 </t>
  </si>
  <si>
    <t> 0.013 </t>
  </si>
  <si>
    <t> R.Diethelm </t>
  </si>
  <si>
    <t>2440090.400 </t>
  </si>
  <si>
    <t> 21.08.1968 21:36 </t>
  </si>
  <si>
    <t> 0.010 </t>
  </si>
  <si>
    <t>2440092.396 </t>
  </si>
  <si>
    <t> 23.08.1968 21:30 </t>
  </si>
  <si>
    <t> 0.014 </t>
  </si>
  <si>
    <t>2440094.383 </t>
  </si>
  <si>
    <t> 25.08.1968 21:11 </t>
  </si>
  <si>
    <t>2440108.337 </t>
  </si>
  <si>
    <t> 08.09.1968 20:05 </t>
  </si>
  <si>
    <t>2440110.329 </t>
  </si>
  <si>
    <t> 10.09.1968 19:53 </t>
  </si>
  <si>
    <t>2440402.595 </t>
  </si>
  <si>
    <t> 30.06.1969 02:16 </t>
  </si>
  <si>
    <t> ORI 114 </t>
  </si>
  <si>
    <t>2440416.541 </t>
  </si>
  <si>
    <t> 14.07.1969 00:59 </t>
  </si>
  <si>
    <t>2440418.537 </t>
  </si>
  <si>
    <t> 16.07.1969 00:53 </t>
  </si>
  <si>
    <t>2440422.528 </t>
  </si>
  <si>
    <t> 20.07.1969 00:40 </t>
  </si>
  <si>
    <t> 0.019 </t>
  </si>
  <si>
    <t>2440424.513 </t>
  </si>
  <si>
    <t> 22.07.1969 00:18 </t>
  </si>
  <si>
    <t> 0.011 </t>
  </si>
  <si>
    <t>2440434.478 </t>
  </si>
  <si>
    <t> 31.07.1969 23:28 </t>
  </si>
  <si>
    <t>2440442.443 </t>
  </si>
  <si>
    <t> 08.08.1969 22:37 </t>
  </si>
  <si>
    <t> 0.007 </t>
  </si>
  <si>
    <t> ORI 115 </t>
  </si>
  <si>
    <t>2440464.367 </t>
  </si>
  <si>
    <t> 30.08.1969 20:48 </t>
  </si>
  <si>
    <t>2440466.361 </t>
  </si>
  <si>
    <t> 01.09.1969 20:39 </t>
  </si>
  <si>
    <t> M.Jacob </t>
  </si>
  <si>
    <t>2440466.364 </t>
  </si>
  <si>
    <t> 01.09.1969 20:44 </t>
  </si>
  <si>
    <t> 0.015 </t>
  </si>
  <si>
    <t> F.Jenny </t>
  </si>
  <si>
    <t>2440478.312 </t>
  </si>
  <si>
    <t> 13.09.1969 19:29 </t>
  </si>
  <si>
    <t>2440772.568 </t>
  </si>
  <si>
    <t> 05.07.1970 01:37 </t>
  </si>
  <si>
    <t> 0.005 </t>
  </si>
  <si>
    <t> ORI 120 </t>
  </si>
  <si>
    <t>2440774.565 </t>
  </si>
  <si>
    <t> 07.07.1970 01:33 </t>
  </si>
  <si>
    <t>2440780.551 </t>
  </si>
  <si>
    <t> 13.07.1970 01:13 </t>
  </si>
  <si>
    <t> 0.018 </t>
  </si>
  <si>
    <t>2440796.488 </t>
  </si>
  <si>
    <t> 28.07.1970 23:42 </t>
  </si>
  <si>
    <t>2440804.458 </t>
  </si>
  <si>
    <t> 05.08.1970 22:59 </t>
  </si>
  <si>
    <t>2440806.453 </t>
  </si>
  <si>
    <t> 07.08.1970 22:52 </t>
  </si>
  <si>
    <t>2440824.390 </t>
  </si>
  <si>
    <t> 25.08.1970 21:21 </t>
  </si>
  <si>
    <t> 0.017 </t>
  </si>
  <si>
    <t> E.Nigg </t>
  </si>
  <si>
    <t> ORI 121 </t>
  </si>
  <si>
    <t>2440826.376 </t>
  </si>
  <si>
    <t> 27.08.1970 21:01 </t>
  </si>
  <si>
    <t>E </t>
  </si>
  <si>
    <t>?</t>
  </si>
  <si>
    <t> O.Demircan </t>
  </si>
  <si>
    <t>IBVS 530 </t>
  </si>
  <si>
    <t>2440832.358 </t>
  </si>
  <si>
    <t> 02.09.1970 20:35 </t>
  </si>
  <si>
    <t> A.Frei </t>
  </si>
  <si>
    <t>2440836.338 </t>
  </si>
  <si>
    <t> 06.09.1970 20:06 </t>
  </si>
  <si>
    <t>2440848.294 </t>
  </si>
  <si>
    <t> 18.09.1970 19:03 </t>
  </si>
  <si>
    <t>2440850.301 </t>
  </si>
  <si>
    <t> 20.09.1970 19:13 </t>
  </si>
  <si>
    <t> 0.023 </t>
  </si>
  <si>
    <t> R.Germann </t>
  </si>
  <si>
    <t>2441148.534 </t>
  </si>
  <si>
    <t> 16.07.1971 00:48 </t>
  </si>
  <si>
    <t> ORI 126 </t>
  </si>
  <si>
    <t>2441156.5006 </t>
  </si>
  <si>
    <t> 24.07.1971 00:00 </t>
  </si>
  <si>
    <t> 0.0083 </t>
  </si>
  <si>
    <t> N.Güdür </t>
  </si>
  <si>
    <t>IBVS 647 </t>
  </si>
  <si>
    <t>2441162.477 </t>
  </si>
  <si>
    <t> 29.07.1971 23:26 </t>
  </si>
  <si>
    <t>2441162.484 </t>
  </si>
  <si>
    <t> 29.07.1971 23:36 </t>
  </si>
  <si>
    <t>2441176.444 </t>
  </si>
  <si>
    <t> 12.08.1971 22:39 </t>
  </si>
  <si>
    <t> 0.025 </t>
  </si>
  <si>
    <t>2441178.431 </t>
  </si>
  <si>
    <t> 14.08.1971 22:20 </t>
  </si>
  <si>
    <t>2441182.410 </t>
  </si>
  <si>
    <t> 18.08.1971 21:50 </t>
  </si>
  <si>
    <t>2441188.382 </t>
  </si>
  <si>
    <t> 24.08.1971 21:10 </t>
  </si>
  <si>
    <t> H.Sengonca </t>
  </si>
  <si>
    <t>2441192.381 </t>
  </si>
  <si>
    <t> 28.08.1971 21:08 </t>
  </si>
  <si>
    <t> 0.020 </t>
  </si>
  <si>
    <t>2441202.332 </t>
  </si>
  <si>
    <t> 07.09.1971 19:58 </t>
  </si>
  <si>
    <t> ORI 127 </t>
  </si>
  <si>
    <t>2441202.334 </t>
  </si>
  <si>
    <t> 07.09.1971 20:00 </t>
  </si>
  <si>
    <t>2441516.513 </t>
  </si>
  <si>
    <t> 18.07.1972 00:18 </t>
  </si>
  <si>
    <t> 0.003 </t>
  </si>
  <si>
    <t> BBS 4 </t>
  </si>
  <si>
    <t>2441528.485 </t>
  </si>
  <si>
    <t> 29.07.1972 23:38 </t>
  </si>
  <si>
    <t>2441534.462 </t>
  </si>
  <si>
    <t> 04.08.1972 23:05 </t>
  </si>
  <si>
    <t> BBS 5 </t>
  </si>
  <si>
    <t>2441536.449 </t>
  </si>
  <si>
    <t> 06.08.1972 22:46 </t>
  </si>
  <si>
    <t>2441542.422 </t>
  </si>
  <si>
    <t> 12.08.1972 22:07 </t>
  </si>
  <si>
    <t> Z.Klimek </t>
  </si>
  <si>
    <t>IBVS 779 </t>
  </si>
  <si>
    <t>2441554.381 </t>
  </si>
  <si>
    <t> 24.08.1972 21:08 </t>
  </si>
  <si>
    <t>2441558.371 </t>
  </si>
  <si>
    <t> 28.08.1972 20:54 </t>
  </si>
  <si>
    <t>2441560.371 </t>
  </si>
  <si>
    <t> 30.08.1972 20:54 </t>
  </si>
  <si>
    <t> 0.022 </t>
  </si>
  <si>
    <t>2441562.377 </t>
  </si>
  <si>
    <t> 01.09.1972 21:02 </t>
  </si>
  <si>
    <t> 0.035 </t>
  </si>
  <si>
    <t>2441866.578 </t>
  </si>
  <si>
    <t> 03.07.1973 01:52 </t>
  </si>
  <si>
    <t> BBS 10 </t>
  </si>
  <si>
    <t>2441874.548 </t>
  </si>
  <si>
    <t> 11.07.1973 01:09 </t>
  </si>
  <si>
    <t>2441884.501 </t>
  </si>
  <si>
    <t> 21.07.1973 00:01 </t>
  </si>
  <si>
    <t>2441892.485 </t>
  </si>
  <si>
    <t> 28.07.1973 23:38 </t>
  </si>
  <si>
    <t>2441894.472 </t>
  </si>
  <si>
    <t> 30.07.1973 23:19 </t>
  </si>
  <si>
    <t>2441894.480 </t>
  </si>
  <si>
    <t> 30.07.1973 23:31 </t>
  </si>
  <si>
    <t>2441900.467 </t>
  </si>
  <si>
    <t> 05.08.1973 23:12 </t>
  </si>
  <si>
    <t> 0.028 </t>
  </si>
  <si>
    <t> BBS 11 </t>
  </si>
  <si>
    <t>2441916.384 </t>
  </si>
  <si>
    <t> 21.08.1973 21:12 </t>
  </si>
  <si>
    <t>2441916.396 </t>
  </si>
  <si>
    <t> 21.08.1973 21:30 </t>
  </si>
  <si>
    <t>2441918.377 </t>
  </si>
  <si>
    <t> 23.08.1973 21:02 </t>
  </si>
  <si>
    <t>2441918.383 </t>
  </si>
  <si>
    <t> 23.08.1973 21:11 </t>
  </si>
  <si>
    <t>2441922.3702 </t>
  </si>
  <si>
    <t> 27.08.1973 20:53 </t>
  </si>
  <si>
    <t> 0.0110 </t>
  </si>
  <si>
    <t> C.Ibanoglu </t>
  </si>
  <si>
    <t>IBVS 937 </t>
  </si>
  <si>
    <t>2441926.358 </t>
  </si>
  <si>
    <t> 31.08.1973 20:35 </t>
  </si>
  <si>
    <t>2441930.345 </t>
  </si>
  <si>
    <t> 04.09.1973 20:16 </t>
  </si>
  <si>
    <t>2441958.239 </t>
  </si>
  <si>
    <t> 02.10.1973 17:44 </t>
  </si>
  <si>
    <t>2442109.686 </t>
  </si>
  <si>
    <t> 03.03.1974 04:27 </t>
  </si>
  <si>
    <t> BBS 14 </t>
  </si>
  <si>
    <t>2442258.474 </t>
  </si>
  <si>
    <t> 29.07.1974 23:22 </t>
  </si>
  <si>
    <t> BBS 16 </t>
  </si>
  <si>
    <t>2442272.421 </t>
  </si>
  <si>
    <t> 12.08.1974 22:06 </t>
  </si>
  <si>
    <t> BBS 17 </t>
  </si>
  <si>
    <t>2442288.370 </t>
  </si>
  <si>
    <t> 28.08.1974 20:52 </t>
  </si>
  <si>
    <t>2442296.330 </t>
  </si>
  <si>
    <t> 05.09.1974 19:55 </t>
  </si>
  <si>
    <t>2442296.335 </t>
  </si>
  <si>
    <t> 05.09.1974 20:02 </t>
  </si>
  <si>
    <t>2442302.329 </t>
  </si>
  <si>
    <t> 11.09.1974 19:53 </t>
  </si>
  <si>
    <t>2442304.305 </t>
  </si>
  <si>
    <t> 13.09.1974 19:19 </t>
  </si>
  <si>
    <t>2442304.312 </t>
  </si>
  <si>
    <t> 13.09.1974 19:29 </t>
  </si>
  <si>
    <t> 0.016 </t>
  </si>
  <si>
    <t>2442308.298 </t>
  </si>
  <si>
    <t> 17.09.1974 19:09 </t>
  </si>
  <si>
    <t>2442318.258 </t>
  </si>
  <si>
    <t> 27.09.1974 18:11 </t>
  </si>
  <si>
    <t>2442491.619 </t>
  </si>
  <si>
    <t> 20.03.1975 02:51 </t>
  </si>
  <si>
    <t> BBS 21 </t>
  </si>
  <si>
    <t>2442622.482 </t>
  </si>
  <si>
    <t> 28.07.1975 23:34 </t>
  </si>
  <si>
    <t> BBS 23 </t>
  </si>
  <si>
    <t>2442624.469 </t>
  </si>
  <si>
    <t> 30.07.1975 23:15 </t>
  </si>
  <si>
    <t>2442628.455 </t>
  </si>
  <si>
    <t> 03.08.1975 22:55 </t>
  </si>
  <si>
    <t>2442628.469 </t>
  </si>
  <si>
    <t> 03.08.1975 23:15 </t>
  </si>
  <si>
    <t> 0.024 </t>
  </si>
  <si>
    <t>2442638.422 </t>
  </si>
  <si>
    <t> 13.08.1975 22:07 </t>
  </si>
  <si>
    <t>2442869.576 </t>
  </si>
  <si>
    <t> 01.04.1976 01:49 </t>
  </si>
  <si>
    <t> BBS 27 </t>
  </si>
  <si>
    <t>2442871.572 </t>
  </si>
  <si>
    <t> 03.04.1976 01:43 </t>
  </si>
  <si>
    <t>2442988.482 </t>
  </si>
  <si>
    <t> 28.07.1976 23:34 </t>
  </si>
  <si>
    <t> BBS 29 </t>
  </si>
  <si>
    <t>2442990.462 </t>
  </si>
  <si>
    <t> 30.07.1976 23:05 </t>
  </si>
  <si>
    <t>2442992.456 </t>
  </si>
  <si>
    <t> 01.08.1976 22:56 </t>
  </si>
  <si>
    <t>2442996.446 </t>
  </si>
  <si>
    <t> 05.08.1976 22:42 </t>
  </si>
  <si>
    <t> H.Peter </t>
  </si>
  <si>
    <t>2443012.395 </t>
  </si>
  <si>
    <t> 21.08.1976 21:28 </t>
  </si>
  <si>
    <t> 0.021 </t>
  </si>
  <si>
    <t>2443016.360 </t>
  </si>
  <si>
    <t> 25.08.1976 20:38 </t>
  </si>
  <si>
    <t> 0.000 </t>
  </si>
  <si>
    <t>2443016.368 </t>
  </si>
  <si>
    <t> 25.08.1976 20:49 </t>
  </si>
  <si>
    <t>2443028.349 </t>
  </si>
  <si>
    <t> 06.09.1976 20:22 </t>
  </si>
  <si>
    <t> 0.033 </t>
  </si>
  <si>
    <t> BBS 30 </t>
  </si>
  <si>
    <t>2443358.451 </t>
  </si>
  <si>
    <t> 02.08.1977 22:49 </t>
  </si>
  <si>
    <t> BBS 34 </t>
  </si>
  <si>
    <t>2443360.451 </t>
  </si>
  <si>
    <t> 04.08.1977 22:49 </t>
  </si>
  <si>
    <t>2443362.434 </t>
  </si>
  <si>
    <t> 06.08.1977 22:24 </t>
  </si>
  <si>
    <t>2443392.330 </t>
  </si>
  <si>
    <t> 05.09.1977 19:55 </t>
  </si>
  <si>
    <t>2443392.331 </t>
  </si>
  <si>
    <t> 05.09.1977 19:56 </t>
  </si>
  <si>
    <t>2443402.293 </t>
  </si>
  <si>
    <t> 15.09.1977 19:01 </t>
  </si>
  <si>
    <t>2443402.302 </t>
  </si>
  <si>
    <t> 15.09.1977 19:14 </t>
  </si>
  <si>
    <t>2443579.647 </t>
  </si>
  <si>
    <t> 12.03.1978 03:31 </t>
  </si>
  <si>
    <t> BBS 37 </t>
  </si>
  <si>
    <t>2443726.432 </t>
  </si>
  <si>
    <t> 05.08.1978 22:22 </t>
  </si>
  <si>
    <t> 0.001 </t>
  </si>
  <si>
    <t> BBS 38 </t>
  </si>
  <si>
    <t>2443732.412 </t>
  </si>
  <si>
    <t> 11.08.1978 21:53 </t>
  </si>
  <si>
    <t>2443732.443 </t>
  </si>
  <si>
    <t> 11.08.1978 22:37 </t>
  </si>
  <si>
    <t> 0.034 </t>
  </si>
  <si>
    <t>2443734.426 </t>
  </si>
  <si>
    <t> 13.08.1978 22:13 </t>
  </si>
  <si>
    <t>2443742.390 </t>
  </si>
  <si>
    <t> 21.08.1978 21:21 </t>
  </si>
  <si>
    <t>2443754.338 </t>
  </si>
  <si>
    <t> 02.09.1978 20:06 </t>
  </si>
  <si>
    <t> BBS 39 </t>
  </si>
  <si>
    <t>2444078.484 </t>
  </si>
  <si>
    <t> 23.07.1979 23:36 </t>
  </si>
  <si>
    <t> BBS 44 </t>
  </si>
  <si>
    <t>2444082.465 </t>
  </si>
  <si>
    <t> 27.07.1979 23:09 </t>
  </si>
  <si>
    <t>2444114.347 </t>
  </si>
  <si>
    <t> 28.08.1979 20:19 </t>
  </si>
  <si>
    <t>2444114.359 </t>
  </si>
  <si>
    <t> 28.08.1979 20:36 </t>
  </si>
  <si>
    <t>2444116.345 </t>
  </si>
  <si>
    <t> 30.08.1979 20:16 </t>
  </si>
  <si>
    <t>2444124.320 </t>
  </si>
  <si>
    <t> 07.09.1979 19:40 </t>
  </si>
  <si>
    <t> BBS 45 </t>
  </si>
  <si>
    <t>2444130.296 </t>
  </si>
  <si>
    <t> 13.09.1979 19:06 </t>
  </si>
  <si>
    <t>2444136.281 </t>
  </si>
  <si>
    <t> 19.09.1979 18:44 </t>
  </si>
  <si>
    <t>2444437.1658 </t>
  </si>
  <si>
    <t> 16.07.1980 15:58 </t>
  </si>
  <si>
    <t> 0.0000 </t>
  </si>
  <si>
    <t> D.Buckley </t>
  </si>
  <si>
    <t>IBVS 1867 </t>
  </si>
  <si>
    <t>2444442.499 </t>
  </si>
  <si>
    <t> 21.07.1980 23:58 </t>
  </si>
  <si>
    <t> BBS 49 </t>
  </si>
  <si>
    <t>2444450.458 </t>
  </si>
  <si>
    <t> 29.07.1980 22:59 </t>
  </si>
  <si>
    <t>2444452.442 </t>
  </si>
  <si>
    <t> 31.07.1980 22:36 </t>
  </si>
  <si>
    <t> -0.001 </t>
  </si>
  <si>
    <t>2444458.441 </t>
  </si>
  <si>
    <t> 06.08.1980 22:35 </t>
  </si>
  <si>
    <t>2444458.753 </t>
  </si>
  <si>
    <t> 07.08.1980 06:04 </t>
  </si>
  <si>
    <t> G.Wolf et al. </t>
  </si>
  <si>
    <t>IBVS 2185 </t>
  </si>
  <si>
    <t>2444466.404 </t>
  </si>
  <si>
    <t> 14.08.1980 21:41 </t>
  </si>
  <si>
    <t>2444470.376 </t>
  </si>
  <si>
    <t> 18.08.1980 21:01 </t>
  </si>
  <si>
    <t> -0.002 </t>
  </si>
  <si>
    <t>2444470.393 </t>
  </si>
  <si>
    <t> 18.08.1980 21:25 </t>
  </si>
  <si>
    <t>2444476.362 </t>
  </si>
  <si>
    <t> 24.08.1980 20:41 </t>
  </si>
  <si>
    <t>2444484.330 </t>
  </si>
  <si>
    <t> 01.09.1980 19:55 </t>
  </si>
  <si>
    <t> BBS 50 </t>
  </si>
  <si>
    <t>2444486.329 </t>
  </si>
  <si>
    <t> 03.09.1980 19:53 </t>
  </si>
  <si>
    <t>2444490.307 </t>
  </si>
  <si>
    <t> 07.09.1980 19:22 </t>
  </si>
  <si>
    <t> 0.002 </t>
  </si>
  <si>
    <t>2444490.314 </t>
  </si>
  <si>
    <t> 07.09.1980 19:32 </t>
  </si>
  <si>
    <t>2444822.425 </t>
  </si>
  <si>
    <t> 05.08.1981 22:12 </t>
  </si>
  <si>
    <t> L.Barski </t>
  </si>
  <si>
    <t> MVS 9.90 </t>
  </si>
  <si>
    <t>2444822.428 </t>
  </si>
  <si>
    <t> 05.08.1981 22:16 </t>
  </si>
  <si>
    <t> 0.004 </t>
  </si>
  <si>
    <t> P.Krzywiek </t>
  </si>
  <si>
    <t>2444822.429 </t>
  </si>
  <si>
    <t> 05.08.1981 22:17 </t>
  </si>
  <si>
    <t> D.Lis </t>
  </si>
  <si>
    <t>2444822.433 </t>
  </si>
  <si>
    <t> 05.08.1981 22:23 </t>
  </si>
  <si>
    <t> P.Jochym </t>
  </si>
  <si>
    <t>2444822.434 </t>
  </si>
  <si>
    <t> 05.08.1981 22:24 </t>
  </si>
  <si>
    <t> T.Kaczkowski </t>
  </si>
  <si>
    <t>2444824.433 </t>
  </si>
  <si>
    <t> 07.08.1981 22:23 </t>
  </si>
  <si>
    <t>2444824.442 </t>
  </si>
  <si>
    <t> 07.08.1981 22:36 </t>
  </si>
  <si>
    <t> K.Chyzy </t>
  </si>
  <si>
    <t>2444832.394 </t>
  </si>
  <si>
    <t> 15.08.1981 21:27 </t>
  </si>
  <si>
    <t> BBS 56 </t>
  </si>
  <si>
    <t>2444832.398 </t>
  </si>
  <si>
    <t> 15.08.1981 21:33 </t>
  </si>
  <si>
    <t>2444834.393 </t>
  </si>
  <si>
    <t> 17.08.1981 21:25 </t>
  </si>
  <si>
    <t>2444842.357 </t>
  </si>
  <si>
    <t> 25.08.1981 20:34 </t>
  </si>
  <si>
    <t>2445162.512 </t>
  </si>
  <si>
    <t> 12.07.1982 00:17 </t>
  </si>
  <si>
    <t> BBS 61 </t>
  </si>
  <si>
    <t>2445172.484 </t>
  </si>
  <si>
    <t> 21.07.1982 23:36 </t>
  </si>
  <si>
    <t>2445176.470 </t>
  </si>
  <si>
    <t> 25.07.1982 23:16 </t>
  </si>
  <si>
    <t>2445182.449 </t>
  </si>
  <si>
    <t> 31.07.1982 22:46 </t>
  </si>
  <si>
    <t>2445196.397 </t>
  </si>
  <si>
    <t> 14.08.1982 21:31 </t>
  </si>
  <si>
    <t> BBS 62 </t>
  </si>
  <si>
    <t>2445200.377 </t>
  </si>
  <si>
    <t> 18.08.1982 21:02 </t>
  </si>
  <si>
    <t>2445216.325 </t>
  </si>
  <si>
    <t> 03.09.1982 19:48 </t>
  </si>
  <si>
    <t>2445216.329 </t>
  </si>
  <si>
    <t> 03.09.1982 19:53 </t>
  </si>
  <si>
    <t>2445222.304 </t>
  </si>
  <si>
    <t> 09.09.1982 19:17 </t>
  </si>
  <si>
    <t>2445222.313 </t>
  </si>
  <si>
    <t> 09.09.1982 19:30 </t>
  </si>
  <si>
    <t>2445226.283 </t>
  </si>
  <si>
    <t> 13.09.1982 18:47 </t>
  </si>
  <si>
    <t> G.Mavrofridis </t>
  </si>
  <si>
    <t> BBS 63 </t>
  </si>
  <si>
    <t>2445228.278 </t>
  </si>
  <si>
    <t> 15.09.1982 18:40 </t>
  </si>
  <si>
    <t>2445230.271 </t>
  </si>
  <si>
    <t> 17.09.1982 18:30 </t>
  </si>
  <si>
    <t>2445526.519 </t>
  </si>
  <si>
    <t> 11.07.1983 00:27 </t>
  </si>
  <si>
    <t> BBS 67 </t>
  </si>
  <si>
    <t>2445530.502 </t>
  </si>
  <si>
    <t> 15.07.1983 00:02 </t>
  </si>
  <si>
    <t> -0.000 </t>
  </si>
  <si>
    <t>2445534.491 </t>
  </si>
  <si>
    <t> 18.07.1983 23:47 </t>
  </si>
  <si>
    <t>2445580.331 </t>
  </si>
  <si>
    <t> 02.09.1983 19:56 </t>
  </si>
  <si>
    <t> BBS 68 </t>
  </si>
  <si>
    <t>2445878.577 </t>
  </si>
  <si>
    <t> 27.06.1984 01:50 </t>
  </si>
  <si>
    <t> M.Kohl </t>
  </si>
  <si>
    <t> BBS 73 </t>
  </si>
  <si>
    <t>2445886.533 </t>
  </si>
  <si>
    <t> 05.07.1984 00:47 </t>
  </si>
  <si>
    <t>2445900.488 </t>
  </si>
  <si>
    <t> 18.07.1984 23:42 </t>
  </si>
  <si>
    <t>2445902.479 </t>
  </si>
  <si>
    <t> 20.07.1984 23:29 </t>
  </si>
  <si>
    <t>2445906.462 </t>
  </si>
  <si>
    <t> 24.07.1984 23:05 </t>
  </si>
  <si>
    <t>2445914.433 </t>
  </si>
  <si>
    <t> 01.08.1984 22:23 </t>
  </si>
  <si>
    <t>2445916.435 </t>
  </si>
  <si>
    <t> 03.08.1984 22:26 </t>
  </si>
  <si>
    <t>2445932.369 </t>
  </si>
  <si>
    <t> 19.08.1984 20:51 </t>
  </si>
  <si>
    <t>2445934.376 </t>
  </si>
  <si>
    <t> 21.08.1984 21:01 </t>
  </si>
  <si>
    <t>2445946.326 </t>
  </si>
  <si>
    <t> 02.09.1984 19:49 </t>
  </si>
  <si>
    <t> BBS 74 </t>
  </si>
  <si>
    <t>2445946.338 </t>
  </si>
  <si>
    <t> 02.09.1984 20:06 </t>
  </si>
  <si>
    <t>2446270.457 </t>
  </si>
  <si>
    <t> 23.07.1985 22:58 </t>
  </si>
  <si>
    <t> -0.007 </t>
  </si>
  <si>
    <t> BBS 77 </t>
  </si>
  <si>
    <t>2446270.466 </t>
  </si>
  <si>
    <t> 23.07.1985 23:11 </t>
  </si>
  <si>
    <t> A.Paschke </t>
  </si>
  <si>
    <t> BBS 79 </t>
  </si>
  <si>
    <t>2446270.474 </t>
  </si>
  <si>
    <t> 23.07.1985 23:22 </t>
  </si>
  <si>
    <t>2446290.403 </t>
  </si>
  <si>
    <t> 12.08.1985 21:40 </t>
  </si>
  <si>
    <t> BBS 78 </t>
  </si>
  <si>
    <t>2446292.397 </t>
  </si>
  <si>
    <t> 14.08.1985 21:31 </t>
  </si>
  <si>
    <t>2446298.374 </t>
  </si>
  <si>
    <t> 20.08.1985 20:58 </t>
  </si>
  <si>
    <t>2446308.342 </t>
  </si>
  <si>
    <t> 30.08.1985 20:12 </t>
  </si>
  <si>
    <t>2446626.500 </t>
  </si>
  <si>
    <t> 15.07.1986 00:00 </t>
  </si>
  <si>
    <t> BBS 81 </t>
  </si>
  <si>
    <t>2446648.419 </t>
  </si>
  <si>
    <t> 05.08.1986 22:03 </t>
  </si>
  <si>
    <t>2447000.464 </t>
  </si>
  <si>
    <t> 23.07.1987 23:08 </t>
  </si>
  <si>
    <t> BBS 84 </t>
  </si>
  <si>
    <t>2447000.468 </t>
  </si>
  <si>
    <t> 23.07.1987 23:13 </t>
  </si>
  <si>
    <t> BBS 86 </t>
  </si>
  <si>
    <t>2447002.468 </t>
  </si>
  <si>
    <t> 25.07.1987 23:13 </t>
  </si>
  <si>
    <t>2447006.441 </t>
  </si>
  <si>
    <t> 29.07.1987 22:35 </t>
  </si>
  <si>
    <t> V.Svoboda </t>
  </si>
  <si>
    <t> BRNO 30 </t>
  </si>
  <si>
    <t>2447006.447 </t>
  </si>
  <si>
    <t> 29.07.1987 22:43 </t>
  </si>
  <si>
    <t> A.Slatinsky </t>
  </si>
  <si>
    <t>2447006.448 </t>
  </si>
  <si>
    <t> 29.07.1987 22:45 </t>
  </si>
  <si>
    <t>2447006.450 </t>
  </si>
  <si>
    <t> 29.07.1987 22:48 </t>
  </si>
  <si>
    <t> M.Tichy </t>
  </si>
  <si>
    <t>2447006.452 </t>
  </si>
  <si>
    <t> 29.07.1987 22:50 </t>
  </si>
  <si>
    <t> M.Zejda </t>
  </si>
  <si>
    <t>2447024.382 </t>
  </si>
  <si>
    <t> 16.08.1987 21:10 </t>
  </si>
  <si>
    <t> BBS 85 </t>
  </si>
  <si>
    <t>2447030.354 </t>
  </si>
  <si>
    <t> 22.08.1987 20:29 </t>
  </si>
  <si>
    <t>2447368.448 </t>
  </si>
  <si>
    <t> 25.07.1988 22:45 </t>
  </si>
  <si>
    <t> BBS 89 </t>
  </si>
  <si>
    <t>2447374.429 </t>
  </si>
  <si>
    <t> 31.07.1988 22:17 </t>
  </si>
  <si>
    <t> S.Paschke </t>
  </si>
  <si>
    <t>2447374.430 </t>
  </si>
  <si>
    <t> 31.07.1988 22:19 </t>
  </si>
  <si>
    <t> E.Blättler </t>
  </si>
  <si>
    <t>2447374.431 </t>
  </si>
  <si>
    <t> 31.07.1988 22:20 </t>
  </si>
  <si>
    <t>2447388.379 </t>
  </si>
  <si>
    <t> 14.08.1988 21:05 </t>
  </si>
  <si>
    <t>2447392.368 </t>
  </si>
  <si>
    <t> 18.08.1988 20:49 </t>
  </si>
  <si>
    <t>2447743.424 </t>
  </si>
  <si>
    <t> 04.08.1989 22:10 </t>
  </si>
  <si>
    <t> BBS 93 </t>
  </si>
  <si>
    <t>2448094.465 </t>
  </si>
  <si>
    <t> 21.07.1990 23:09 </t>
  </si>
  <si>
    <t> BBS 96 </t>
  </si>
  <si>
    <t>2448112.400 </t>
  </si>
  <si>
    <t> 08.08.1990 21:36 </t>
  </si>
  <si>
    <t>2448126.360 </t>
  </si>
  <si>
    <t> 22.08.1990 20:38 </t>
  </si>
  <si>
    <t>2448466.441 </t>
  </si>
  <si>
    <t> 28.07.1991 22:35 </t>
  </si>
  <si>
    <t> BBS 98 </t>
  </si>
  <si>
    <t>2448466.442 </t>
  </si>
  <si>
    <t> 28.07.1991 22:36 </t>
  </si>
  <si>
    <t>2448488.368 </t>
  </si>
  <si>
    <t> 19.08.1991 20:49 </t>
  </si>
  <si>
    <t>2448828.445 </t>
  </si>
  <si>
    <t> 24.07.1992 22:40 </t>
  </si>
  <si>
    <t> P.Lutcha </t>
  </si>
  <si>
    <t> BRNO 31 </t>
  </si>
  <si>
    <t>2448828.446 </t>
  </si>
  <si>
    <t> 24.07.1992 22:42 </t>
  </si>
  <si>
    <t>2448828.448 </t>
  </si>
  <si>
    <t> 24.07.1992 22:45 </t>
  </si>
  <si>
    <t> P.Hajek </t>
  </si>
  <si>
    <t>2448828.450 </t>
  </si>
  <si>
    <t> 24.07.1992 22:48 </t>
  </si>
  <si>
    <t> K.Koss </t>
  </si>
  <si>
    <t>2448828.452 </t>
  </si>
  <si>
    <t> 24.07.1992 22:50 </t>
  </si>
  <si>
    <t> P.Adamek </t>
  </si>
  <si>
    <t>2448828.453 </t>
  </si>
  <si>
    <t> 24.07.1992 22:52 </t>
  </si>
  <si>
    <t> P.Stepan </t>
  </si>
  <si>
    <t>2448832.430 </t>
  </si>
  <si>
    <t> 28.07.1992 22:19 </t>
  </si>
  <si>
    <t> A.Dedoch </t>
  </si>
  <si>
    <t>2448832.431 </t>
  </si>
  <si>
    <t> 28.07.1992 22:20 </t>
  </si>
  <si>
    <t>2448832.443 </t>
  </si>
  <si>
    <t> 28.07.1992 22:37 </t>
  </si>
  <si>
    <t>2448832.446 </t>
  </si>
  <si>
    <t> 28.07.1992 22:42 </t>
  </si>
  <si>
    <t>2448832.447 </t>
  </si>
  <si>
    <t> 28.07.1992 22:43 </t>
  </si>
  <si>
    <t>2448832.448 </t>
  </si>
  <si>
    <t> 28.07.1992 22:45 </t>
  </si>
  <si>
    <t>2448840.397 </t>
  </si>
  <si>
    <t> 05.08.1992 21:31 </t>
  </si>
  <si>
    <t> -0.005 </t>
  </si>
  <si>
    <t> BBS 102 </t>
  </si>
  <si>
    <t>2449216.379 </t>
  </si>
  <si>
    <t> 16.08.1993 21:05 </t>
  </si>
  <si>
    <t> BBS 105 </t>
  </si>
  <si>
    <t>2449218.354 </t>
  </si>
  <si>
    <t> 18.08.1993 20:29 </t>
  </si>
  <si>
    <t> T.Cervinka </t>
  </si>
  <si>
    <t>2449218.359 </t>
  </si>
  <si>
    <t> 18.08.1993 20:36 </t>
  </si>
  <si>
    <t> Ma.Kolarik </t>
  </si>
  <si>
    <t>2449562.444 </t>
  </si>
  <si>
    <t> 28.07.1994 22:39 </t>
  </si>
  <si>
    <t> P.Sobotka </t>
  </si>
  <si>
    <t>2449564.437 </t>
  </si>
  <si>
    <t> 30.07.1994 22:29 </t>
  </si>
  <si>
    <t> BBS 107 </t>
  </si>
  <si>
    <t>2449566.414 </t>
  </si>
  <si>
    <t> 01.08.1994 21:56 </t>
  </si>
  <si>
    <t>2449566.418 </t>
  </si>
  <si>
    <t> 01.08.1994 22:01 </t>
  </si>
  <si>
    <t> L.Brat </t>
  </si>
  <si>
    <t>2449566.420 </t>
  </si>
  <si>
    <t> 01.08.1994 22:04 </t>
  </si>
  <si>
    <t> K.Mokry </t>
  </si>
  <si>
    <t>2449566.423 </t>
  </si>
  <si>
    <t> 01.08.1994 22:09 </t>
  </si>
  <si>
    <t>2449924.4408 </t>
  </si>
  <si>
    <t> 25.07.1995 22:34 </t>
  </si>
  <si>
    <t> 0.0016 </t>
  </si>
  <si>
    <t>o</t>
  </si>
  <si>
    <t> W.Kleikamp </t>
  </si>
  <si>
    <t>BAVM 91 </t>
  </si>
  <si>
    <t>2449924.450 </t>
  </si>
  <si>
    <t> 25.07.1995 22:48 </t>
  </si>
  <si>
    <t> BBS 110 </t>
  </si>
  <si>
    <t>2449934.417 </t>
  </si>
  <si>
    <t> 04.08.1995 22:00 </t>
  </si>
  <si>
    <t>2450286.4524 </t>
  </si>
  <si>
    <t> 21.07.1996 22:51 </t>
  </si>
  <si>
    <t> 0.0032 </t>
  </si>
  <si>
    <t>BAVM 99 </t>
  </si>
  <si>
    <t>2450290.432 </t>
  </si>
  <si>
    <t> 25.07.1996 22:22 </t>
  </si>
  <si>
    <t> -0.003 </t>
  </si>
  <si>
    <t> M.Martignoni </t>
  </si>
  <si>
    <t> BBS 115 </t>
  </si>
  <si>
    <t>2450300.410 </t>
  </si>
  <si>
    <t> 04.08.1996 21:50 </t>
  </si>
  <si>
    <t> BBS 113 </t>
  </si>
  <si>
    <t>2450314.360 </t>
  </si>
  <si>
    <t> 18.08.1996 20:38 </t>
  </si>
  <si>
    <t> BBS 114 </t>
  </si>
  <si>
    <t>2450672.370 </t>
  </si>
  <si>
    <t> 11.08.1997 20:52 </t>
  </si>
  <si>
    <t>2451024.425 </t>
  </si>
  <si>
    <t> 29.07.1998 22:12 </t>
  </si>
  <si>
    <t> BBS 118 </t>
  </si>
  <si>
    <t>2452106.46040 </t>
  </si>
  <si>
    <t> 15.07.2001 23:02 </t>
  </si>
  <si>
    <t> -0.00197 </t>
  </si>
  <si>
    <t>C </t>
  </si>
  <si>
    <t> P.Hájek </t>
  </si>
  <si>
    <t>OEJV 0074 </t>
  </si>
  <si>
    <t>2452539.5429 </t>
  </si>
  <si>
    <t> 22.09.2002 01:01 </t>
  </si>
  <si>
    <t> -0.0029 </t>
  </si>
  <si>
    <t> S.Dvorak </t>
  </si>
  <si>
    <t>IBVS 5378 </t>
  </si>
  <si>
    <t>2456480.44113 </t>
  </si>
  <si>
    <t> 06.07.2013 22:35 </t>
  </si>
  <si>
    <t> -0.03110 </t>
  </si>
  <si>
    <t> M.Mašek </t>
  </si>
  <si>
    <t>OEJV 0160 </t>
  </si>
  <si>
    <t>2418424.271 </t>
  </si>
  <si>
    <t> 27.04.1909 18:30 </t>
  </si>
  <si>
    <t> N.Ichinohe </t>
  </si>
  <si>
    <t>2418428.25 </t>
  </si>
  <si>
    <t> 01.05.1909 18:00 </t>
  </si>
  <si>
    <t> 0.00 </t>
  </si>
  <si>
    <t>2418444.22 </t>
  </si>
  <si>
    <t> 17.05.1909 17:16 </t>
  </si>
  <si>
    <t> 0.03 </t>
  </si>
  <si>
    <t>2418448.20 </t>
  </si>
  <si>
    <t> 21.05.1909 16:48 </t>
  </si>
  <si>
    <t>2418527.24 </t>
  </si>
  <si>
    <t> 08.08.1909 17:45 </t>
  </si>
  <si>
    <t> 0.02 </t>
  </si>
  <si>
    <t>2418535.22 </t>
  </si>
  <si>
    <t> 16.08.1909 17:16 </t>
  </si>
  <si>
    <t>2418561.13 </t>
  </si>
  <si>
    <t> 11.09.1909 15:07 </t>
  </si>
  <si>
    <t> 0.04 </t>
  </si>
  <si>
    <t>2418822.17 </t>
  </si>
  <si>
    <t> 30.05.1910 16:04 </t>
  </si>
  <si>
    <t>2418830.13 </t>
  </si>
  <si>
    <t> 07.06.1910 15:07 </t>
  </si>
  <si>
    <t>2418970.94 </t>
  </si>
  <si>
    <t> 26.10.1910 10:33 </t>
  </si>
  <si>
    <t> 0.01 </t>
  </si>
  <si>
    <t>2419658.41 </t>
  </si>
  <si>
    <t> 12.09.1912 21:50 </t>
  </si>
  <si>
    <t> -0.01 </t>
  </si>
  <si>
    <t> E.Zinner </t>
  </si>
  <si>
    <t>2419665.35 </t>
  </si>
  <si>
    <t> 19.09.1912 20:24 </t>
  </si>
  <si>
    <t> -0.04 </t>
  </si>
  <si>
    <t>2419666.38 </t>
  </si>
  <si>
    <t> 20.09.1912 21:07 </t>
  </si>
  <si>
    <t>2419666.39 </t>
  </si>
  <si>
    <t> 20.09.1912 21:21 </t>
  </si>
  <si>
    <t>2419685.35 </t>
  </si>
  <si>
    <t> 09.10.1912 20:24 </t>
  </si>
  <si>
    <t>2419686.35 </t>
  </si>
  <si>
    <t> 10.10.1912 20:24 </t>
  </si>
  <si>
    <t>2420024.419 </t>
  </si>
  <si>
    <t> 13.09.1913 22:03 </t>
  </si>
  <si>
    <t>2420036.392 </t>
  </si>
  <si>
    <t> 25.09.1913 21:24 </t>
  </si>
  <si>
    <t>2420040.371 </t>
  </si>
  <si>
    <t> 29.09.1913 20:54 </t>
  </si>
  <si>
    <t>2420054.317 </t>
  </si>
  <si>
    <t> 13.10.1913 19:36 </t>
  </si>
  <si>
    <t>2420058.299 </t>
  </si>
  <si>
    <t> 17.10.1913 19:10 </t>
  </si>
  <si>
    <t>2420062.289 </t>
  </si>
  <si>
    <t> 21.10.1913 18:56 </t>
  </si>
  <si>
    <t>2420064.279 </t>
  </si>
  <si>
    <t> 23.10.1913 18:41 </t>
  </si>
  <si>
    <t>2420066.267 </t>
  </si>
  <si>
    <t> 25.10.1913 18:24 </t>
  </si>
  <si>
    <t>2420068.259 </t>
  </si>
  <si>
    <t> 27.10.1913 18:12 </t>
  </si>
  <si>
    <t>2420070.252 </t>
  </si>
  <si>
    <t> 29.10.1913 18:02 </t>
  </si>
  <si>
    <t>2420072.241 </t>
  </si>
  <si>
    <t> 31.10.1913 17:47 </t>
  </si>
  <si>
    <t>2420076.227 </t>
  </si>
  <si>
    <t> 04.11.1913 17:26 </t>
  </si>
  <si>
    <t>2423913.527 </t>
  </si>
  <si>
    <t> 08.05.1924 00:38 </t>
  </si>
  <si>
    <t> A.A.Nijland </t>
  </si>
  <si>
    <t>2423933.456 </t>
  </si>
  <si>
    <t> 27.05.1924 22:56 </t>
  </si>
  <si>
    <t>2424334.630 </t>
  </si>
  <si>
    <t> 03.07.1925 03:07 </t>
  </si>
  <si>
    <t> -0.025 </t>
  </si>
  <si>
    <t> K.Kordylewski </t>
  </si>
  <si>
    <t>2424432.299 </t>
  </si>
  <si>
    <t> 08.10.1925 19:10 </t>
  </si>
  <si>
    <t>2424444.255 </t>
  </si>
  <si>
    <t> 20.10.1925 18:07 </t>
  </si>
  <si>
    <t>2424446.244 </t>
  </si>
  <si>
    <t> 22.10.1925 17:51 </t>
  </si>
  <si>
    <t>2424450.234 </t>
  </si>
  <si>
    <t> 26.10.1925 17:36 </t>
  </si>
  <si>
    <t>2424621.604 </t>
  </si>
  <si>
    <t> 16.04.1926 02:29 </t>
  </si>
  <si>
    <t>2424625.585 </t>
  </si>
  <si>
    <t> 20.04.1926 02:02 </t>
  </si>
  <si>
    <t> -0.006 </t>
  </si>
  <si>
    <t>2424649.514 </t>
  </si>
  <si>
    <t> 14.05.1926 00:20 </t>
  </si>
  <si>
    <t>2424679.406 </t>
  </si>
  <si>
    <t> 12.06.1926 21:44 </t>
  </si>
  <si>
    <t>2424762.428 </t>
  </si>
  <si>
    <t> 03.09.1926 22:16 </t>
  </si>
  <si>
    <t> W.Zessewitsch </t>
  </si>
  <si>
    <t>2424800.288 </t>
  </si>
  <si>
    <t> 11.10.1926 18:54 </t>
  </si>
  <si>
    <t>2424814.240 </t>
  </si>
  <si>
    <t> 25.10.1926 17:45 </t>
  </si>
  <si>
    <t>2425009.531 </t>
  </si>
  <si>
    <t> 09.05.1927 00:44 </t>
  </si>
  <si>
    <t>2425011.517 </t>
  </si>
  <si>
    <t> 11.05.1927 00:24 </t>
  </si>
  <si>
    <t>2425013.507 </t>
  </si>
  <si>
    <t> 13.05.1927 00:10 </t>
  </si>
  <si>
    <t>2425019.496 </t>
  </si>
  <si>
    <t> 18.05.1927 23:54 </t>
  </si>
  <si>
    <t>2425094.417 </t>
  </si>
  <si>
    <t> 01.08.1927 22:00 </t>
  </si>
  <si>
    <t> -0.127 </t>
  </si>
  <si>
    <t>2425128.430 </t>
  </si>
  <si>
    <t> 04.09.1927 22:19 </t>
  </si>
  <si>
    <t>2425186.219 </t>
  </si>
  <si>
    <t> 01.11.1927 17:15 </t>
  </si>
  <si>
    <t>2425411.393 </t>
  </si>
  <si>
    <t> 13.06.1928 21:25 </t>
  </si>
  <si>
    <t>2425416.040 </t>
  </si>
  <si>
    <t> 18.06.1928 12:57 </t>
  </si>
  <si>
    <t> B.W.Kukarkin </t>
  </si>
  <si>
    <t>2425416.707 </t>
  </si>
  <si>
    <t> 19.06.1928 04:58 </t>
  </si>
  <si>
    <t>2425502.381 </t>
  </si>
  <si>
    <t> 12.09.1928 21:08 </t>
  </si>
  <si>
    <t>2425506.366 </t>
  </si>
  <si>
    <t> 16.09.1928 20:47 </t>
  </si>
  <si>
    <t>2425506.371 </t>
  </si>
  <si>
    <t> 16.09.1928 20:54 </t>
  </si>
  <si>
    <t>2425510.354 </t>
  </si>
  <si>
    <t> 20.09.1928 20:29 </t>
  </si>
  <si>
    <t>2425534.276 </t>
  </si>
  <si>
    <t> 14.10.1928 18:37 </t>
  </si>
  <si>
    <t>2425540.240 </t>
  </si>
  <si>
    <t> 20.10.1928 17:45 </t>
  </si>
  <si>
    <t> -0.008 </t>
  </si>
  <si>
    <t>2425719.590 </t>
  </si>
  <si>
    <t> 18.04.1929 02:09 </t>
  </si>
  <si>
    <t>2425759.445 </t>
  </si>
  <si>
    <t> 27.05.1929 22:40 </t>
  </si>
  <si>
    <t>2425759.453 </t>
  </si>
  <si>
    <t> 27.05.1929 22:52 </t>
  </si>
  <si>
    <t>2425808.606 </t>
  </si>
  <si>
    <t> 16.07.1929 02:32 </t>
  </si>
  <si>
    <t>2425816.586 </t>
  </si>
  <si>
    <t> 24.07.1929 02:03 </t>
  </si>
  <si>
    <t>2425826.549 </t>
  </si>
  <si>
    <t> 03.08.1929 01:10 </t>
  </si>
  <si>
    <t>2425834.520 </t>
  </si>
  <si>
    <t> 11.08.1929 00:28 </t>
  </si>
  <si>
    <t>2425864.394 </t>
  </si>
  <si>
    <t> 09.09.1929 21:27 </t>
  </si>
  <si>
    <t>2425880.332 </t>
  </si>
  <si>
    <t> 25.09.1929 19:58 </t>
  </si>
  <si>
    <t>2425882.335 </t>
  </si>
  <si>
    <t> 27.09.1929 20:02 </t>
  </si>
  <si>
    <t>2425890.294 </t>
  </si>
  <si>
    <t> 05.10.1929 19:03 </t>
  </si>
  <si>
    <t>2425922.179 </t>
  </si>
  <si>
    <t> 06.11.1929 16:17 </t>
  </si>
  <si>
    <t>2426214.435 </t>
  </si>
  <si>
    <t> 25.08.1930 22:26 </t>
  </si>
  <si>
    <t> -0.015 </t>
  </si>
  <si>
    <t>2426216.425 </t>
  </si>
  <si>
    <t> 27.08.1930 22:12 </t>
  </si>
  <si>
    <t> -0.017 </t>
  </si>
  <si>
    <t>2426473.498 </t>
  </si>
  <si>
    <t> 11.05.1931 23:57 </t>
  </si>
  <si>
    <t>2426507.377 </t>
  </si>
  <si>
    <t> 14.06.1931 21:02 </t>
  </si>
  <si>
    <t>2426509.371 </t>
  </si>
  <si>
    <t> 16.06.1931 20:54 </t>
  </si>
  <si>
    <t>2427175.603 </t>
  </si>
  <si>
    <t> 13.04.1933 02:28 </t>
  </si>
  <si>
    <t> S.Piotrowski </t>
  </si>
  <si>
    <t>2427189.553 </t>
  </si>
  <si>
    <t> 27.04.1933 01:16 </t>
  </si>
  <si>
    <t>2427197.524 </t>
  </si>
  <si>
    <t> 05.05.1933 00:34 </t>
  </si>
  <si>
    <t>2427213.465 </t>
  </si>
  <si>
    <t> 20.05.1933 23:09 </t>
  </si>
  <si>
    <t>2427227.415 </t>
  </si>
  <si>
    <t> 03.06.1933 21:57 </t>
  </si>
  <si>
    <t>2427342.322 </t>
  </si>
  <si>
    <t> 26.09.1933 19:43 </t>
  </si>
  <si>
    <t> -0.004 </t>
  </si>
  <si>
    <t>2427344.319 </t>
  </si>
  <si>
    <t> 28.09.1933 19:39 </t>
  </si>
  <si>
    <t>2427368.226 </t>
  </si>
  <si>
    <t> 22.10.1933 17:25 </t>
  </si>
  <si>
    <t>2427692.366 </t>
  </si>
  <si>
    <t> 11.09.1934 20:47 </t>
  </si>
  <si>
    <t> -0.014 </t>
  </si>
  <si>
    <t>2427694.358 </t>
  </si>
  <si>
    <t> 13.09.1934 20:35 </t>
  </si>
  <si>
    <t>2427696.355 </t>
  </si>
  <si>
    <t> 15.09.1934 20:31 </t>
  </si>
  <si>
    <t> -0.010 </t>
  </si>
  <si>
    <t>2427710.304 </t>
  </si>
  <si>
    <t> 29.09.1934 19:17 </t>
  </si>
  <si>
    <t>2427714.294 </t>
  </si>
  <si>
    <t> 03.10.1934 19:03 </t>
  </si>
  <si>
    <t>2427951.425 </t>
  </si>
  <si>
    <t> 28.05.1935 22:12 </t>
  </si>
  <si>
    <t>2427955.410 </t>
  </si>
  <si>
    <t> 01.06.1935 21:50 </t>
  </si>
  <si>
    <t>2427957.402 </t>
  </si>
  <si>
    <t> 03.06.1935 21:38 </t>
  </si>
  <si>
    <t> -0.009 </t>
  </si>
  <si>
    <t>2427961.381 </t>
  </si>
  <si>
    <t> 07.06.1935 21:08 </t>
  </si>
  <si>
    <t> -0.016 </t>
  </si>
  <si>
    <t>2427979.323 </t>
  </si>
  <si>
    <t> 25.06.1935 19:45 </t>
  </si>
  <si>
    <t>F </t>
  </si>
  <si>
    <t> C.J.van Houten </t>
  </si>
  <si>
    <t>2427985.296 </t>
  </si>
  <si>
    <t> 01.07.1935 19:06 </t>
  </si>
  <si>
    <t> -0.013 </t>
  </si>
  <si>
    <t>2427988.634 </t>
  </si>
  <si>
    <t> 05.07.1935 03:12 </t>
  </si>
  <si>
    <t>2428347.320 </t>
  </si>
  <si>
    <t> 27.06.1936 19:40 </t>
  </si>
  <si>
    <t>2428376.547 </t>
  </si>
  <si>
    <t> 27.07.1936 01:07 </t>
  </si>
  <si>
    <t>2428665.500 </t>
  </si>
  <si>
    <t> 12.05.1937 00:00 </t>
  </si>
  <si>
    <t>2428772.439 </t>
  </si>
  <si>
    <t> 26.08.1937 22:32 </t>
  </si>
  <si>
    <t>2428784.397 </t>
  </si>
  <si>
    <t> 07.09.1937 21:31 </t>
  </si>
  <si>
    <t>2428788.362 </t>
  </si>
  <si>
    <t> 11.09.1937 20:41 </t>
  </si>
  <si>
    <t> -0.011 </t>
  </si>
  <si>
    <t>2429015.529 </t>
  </si>
  <si>
    <t> 27.04.1938 00:41 </t>
  </si>
  <si>
    <t>2429049.412 </t>
  </si>
  <si>
    <t> 30.05.1938 21:53 </t>
  </si>
  <si>
    <t>2429077.323 </t>
  </si>
  <si>
    <t> 27.06.1938 19:45 </t>
  </si>
  <si>
    <t>2429097.249 </t>
  </si>
  <si>
    <t> 17.07.1938 17:58 </t>
  </si>
  <si>
    <t>2429130.450 </t>
  </si>
  <si>
    <t> 19.08.1938 22:48 </t>
  </si>
  <si>
    <t>2429132.442 </t>
  </si>
  <si>
    <t> 21.08.1938 22:36 </t>
  </si>
  <si>
    <t>2429136.437 </t>
  </si>
  <si>
    <t> 25.08.1938 22:29 </t>
  </si>
  <si>
    <t>2429144.411 </t>
  </si>
  <si>
    <t> 02.09.1938 21:51 </t>
  </si>
  <si>
    <t>2429407.450 </t>
  </si>
  <si>
    <t> 23.05.1939 22:48 </t>
  </si>
  <si>
    <t>2429546.273 </t>
  </si>
  <si>
    <t> 09.10.1939 18:33 </t>
  </si>
  <si>
    <t>2430634.291 </t>
  </si>
  <si>
    <t> 01.10.1942 18:59 </t>
  </si>
  <si>
    <t>2431704.378 </t>
  </si>
  <si>
    <t> 05.09.1945 21:04 </t>
  </si>
  <si>
    <t>2432466.266 </t>
  </si>
  <si>
    <t> 07.10.1947 18:23 </t>
  </si>
  <si>
    <t>2432815.651 </t>
  </si>
  <si>
    <t> 21.09.1948 03:37 </t>
  </si>
  <si>
    <t> B.S.Whitney </t>
  </si>
  <si>
    <t>2433187.621 </t>
  </si>
  <si>
    <t> 28.09.1949 02:54 </t>
  </si>
  <si>
    <t>2433540.328 </t>
  </si>
  <si>
    <t> 15.09.1950 19:52 </t>
  </si>
  <si>
    <t>2434598.4630 </t>
  </si>
  <si>
    <t> 08.08.1953 23:06 </t>
  </si>
  <si>
    <t> -0.0036 </t>
  </si>
  <si>
    <t> K.K.Kwee </t>
  </si>
  <si>
    <t>2434850.879 </t>
  </si>
  <si>
    <t> 18.04.1954 09:05 </t>
  </si>
  <si>
    <t> R.H.Koch </t>
  </si>
  <si>
    <t>2435363.662 </t>
  </si>
  <si>
    <t> 13.09.1955 03:53 </t>
  </si>
  <si>
    <t>2435741.611 </t>
  </si>
  <si>
    <t> 25.09.1956 02:39 </t>
  </si>
  <si>
    <t>2436075.729 </t>
  </si>
  <si>
    <t> 25.08.1957 05:29 </t>
  </si>
  <si>
    <t>2438614.458 </t>
  </si>
  <si>
    <t> 06.08.1964 22:59 </t>
  </si>
  <si>
    <t> F.Hromada </t>
  </si>
  <si>
    <t>2438988.404 </t>
  </si>
  <si>
    <t> 15.08.1965 21:41 </t>
  </si>
  <si>
    <t>2438990.407 </t>
  </si>
  <si>
    <t> 17.08.1965 21:46 </t>
  </si>
  <si>
    <t>2443390.315 </t>
  </si>
  <si>
    <t> 03.09.1977 19:33 </t>
  </si>
  <si>
    <t>2445951.631 </t>
  </si>
  <si>
    <t> 08.09.1984 03:08 </t>
  </si>
  <si>
    <t> S.Cook </t>
  </si>
  <si>
    <t>2445955.621 </t>
  </si>
  <si>
    <t> 12.09.1984 02:54 </t>
  </si>
  <si>
    <t>2445957.616 </t>
  </si>
  <si>
    <t> 14.09.1984 02:47 </t>
  </si>
  <si>
    <t>2446615.564 </t>
  </si>
  <si>
    <t> 04.07.1986 01:32 </t>
  </si>
  <si>
    <t> J.Isles </t>
  </si>
  <si>
    <t>2448863.652 </t>
  </si>
  <si>
    <t> 29.08.1992 03:38 </t>
  </si>
  <si>
    <t>2449223.661 </t>
  </si>
  <si>
    <t> 24.08.1993 03:51 </t>
  </si>
  <si>
    <t>2449573.719 </t>
  </si>
  <si>
    <t> 09.08.1994 05:15 </t>
  </si>
  <si>
    <t>ns</t>
  </si>
  <si>
    <t>2449924.4268 </t>
  </si>
  <si>
    <t> 25.07.1995 22:14 </t>
  </si>
  <si>
    <t> -0.0124 </t>
  </si>
  <si>
    <t> T.Tichy </t>
  </si>
  <si>
    <t>2449924.4317 </t>
  </si>
  <si>
    <t> 25.07.1995 22:21 </t>
  </si>
  <si>
    <t> -0.0075 </t>
  </si>
  <si>
    <t> R.Matus </t>
  </si>
  <si>
    <t>2449924.4393 </t>
  </si>
  <si>
    <t> 25.07.1995 22:32 </t>
  </si>
  <si>
    <t> 0.0001 </t>
  </si>
  <si>
    <t>2449924.4400 </t>
  </si>
  <si>
    <t> 25.07.1995 22:33 </t>
  </si>
  <si>
    <t> 0.0008 </t>
  </si>
  <si>
    <t>2449924.4407 </t>
  </si>
  <si>
    <t> 0.0015 </t>
  </si>
  <si>
    <t> M.Netolicky </t>
  </si>
  <si>
    <t>2449924.4442 </t>
  </si>
  <si>
    <t> 25.07.1995 22:39 </t>
  </si>
  <si>
    <t> 0.0050 </t>
  </si>
  <si>
    <t>2449924.4448 </t>
  </si>
  <si>
    <t> 25.07.1995 22:40 </t>
  </si>
  <si>
    <t> 0.0056 </t>
  </si>
  <si>
    <t>2449924.4497 </t>
  </si>
  <si>
    <t> 25.07.1995 22:47 </t>
  </si>
  <si>
    <t> 0.0105 </t>
  </si>
  <si>
    <t>2449928.4329 </t>
  </si>
  <si>
    <t> 29.07.1995 22:23 </t>
  </si>
  <si>
    <t> 0.0082 </t>
  </si>
  <si>
    <t> R.Polloczek </t>
  </si>
  <si>
    <t>2449930.4197 </t>
  </si>
  <si>
    <t> 31.07.1995 22:04 </t>
  </si>
  <si>
    <t> 0.0023 </t>
  </si>
  <si>
    <t>2449930.4217 </t>
  </si>
  <si>
    <t> 31.07.1995 22:07 </t>
  </si>
  <si>
    <t> 0.0043 </t>
  </si>
  <si>
    <t>2449930.4245 </t>
  </si>
  <si>
    <t> 31.07.1995 22:11 </t>
  </si>
  <si>
    <t> 0.0071 </t>
  </si>
  <si>
    <t> J.Strobl </t>
  </si>
  <si>
    <t>2449930.4266 </t>
  </si>
  <si>
    <t> 31.07.1995 22:14 </t>
  </si>
  <si>
    <t> 0.0092 </t>
  </si>
  <si>
    <t>2449930.4322 </t>
  </si>
  <si>
    <t> 31.07.1995 22:22 </t>
  </si>
  <si>
    <t> 0.0148 </t>
  </si>
  <si>
    <t>2449930.4363 </t>
  </si>
  <si>
    <t> 31.07.1995 22:28 </t>
  </si>
  <si>
    <t> 0.0189 </t>
  </si>
  <si>
    <t>2449945.036 </t>
  </si>
  <si>
    <t> 15.08.1995 12:51 </t>
  </si>
  <si>
    <t> K.Nagai </t>
  </si>
  <si>
    <t>2449949.019 </t>
  </si>
  <si>
    <t> 19.08.1995 12:27 </t>
  </si>
  <si>
    <t>2449956.009 </t>
  </si>
  <si>
    <t> 26.08.1995 12:12 </t>
  </si>
  <si>
    <t>2450311.032 </t>
  </si>
  <si>
    <t> 15.08.1996 12:46 </t>
  </si>
  <si>
    <t>2450658.4253 </t>
  </si>
  <si>
    <t> 28.07.1997 22:12 </t>
  </si>
  <si>
    <t> 0.0026 </t>
  </si>
  <si>
    <t>2450658.4323 </t>
  </si>
  <si>
    <t> 28.07.1997 22:22 </t>
  </si>
  <si>
    <t> 0.0096 </t>
  </si>
  <si>
    <t>2450658.4385 </t>
  </si>
  <si>
    <t> 28.07.1997 22:31 </t>
  </si>
  <si>
    <t> 0.0158 </t>
  </si>
  <si>
    <t> V.Nemcova </t>
  </si>
  <si>
    <t>2450658.4434 </t>
  </si>
  <si>
    <t> 28.07.1997 22:38 </t>
  </si>
  <si>
    <t> 0.0207 </t>
  </si>
  <si>
    <t> D.Odvarkova </t>
  </si>
  <si>
    <t>2450658.4441 </t>
  </si>
  <si>
    <t> 28.07.1997 22:39 </t>
  </si>
  <si>
    <t> 0.0214 </t>
  </si>
  <si>
    <t>2450660.4253 </t>
  </si>
  <si>
    <t> 30.07.1997 22:12 </t>
  </si>
  <si>
    <t> 0.0099 </t>
  </si>
  <si>
    <t>2450660.4315 </t>
  </si>
  <si>
    <t> 30.07.1997 22:21 </t>
  </si>
  <si>
    <t> 0.0161 </t>
  </si>
  <si>
    <t>2450660.4336 </t>
  </si>
  <si>
    <t> 30.07.1997 22:24 </t>
  </si>
  <si>
    <t> 0.0182 </t>
  </si>
  <si>
    <t>2450662.4210 </t>
  </si>
  <si>
    <t> 01.08.1997 22:06 </t>
  </si>
  <si>
    <t> 0.0129 </t>
  </si>
  <si>
    <t>2450662.4224 </t>
  </si>
  <si>
    <t> 01.08.1997 22:08 </t>
  </si>
  <si>
    <t> 0.0143 </t>
  </si>
  <si>
    <t>2450662.4273 </t>
  </si>
  <si>
    <t> 01.08.1997 22:15 </t>
  </si>
  <si>
    <t> 0.0192 </t>
  </si>
  <si>
    <t>2450671.044 </t>
  </si>
  <si>
    <t> 10.08.1997 13:03 </t>
  </si>
  <si>
    <t>2450672.047 </t>
  </si>
  <si>
    <t> 11.08.1997 13:07 </t>
  </si>
  <si>
    <t>2451016.4401 </t>
  </si>
  <si>
    <t> 21.07.1998 22:33 </t>
  </si>
  <si>
    <t> -0.0071 </t>
  </si>
  <si>
    <t> D.Motl </t>
  </si>
  <si>
    <t>2451016.4464 </t>
  </si>
  <si>
    <t> 21.07.1998 22:42 </t>
  </si>
  <si>
    <t> -0.0008 </t>
  </si>
  <si>
    <t> P.Fedorova </t>
  </si>
  <si>
    <t>2451016.4485 </t>
  </si>
  <si>
    <t> 21.07.1998 22:45 </t>
  </si>
  <si>
    <t> 0.0013 </t>
  </si>
  <si>
    <t>2451016.4506 </t>
  </si>
  <si>
    <t> 21.07.1998 22:48 </t>
  </si>
  <si>
    <t> 0.0034 </t>
  </si>
  <si>
    <t>2451016.4651 </t>
  </si>
  <si>
    <t> 21.07.1998 23:09 </t>
  </si>
  <si>
    <t> 0.0179 </t>
  </si>
  <si>
    <t>2452106.450 </t>
  </si>
  <si>
    <t> 15.07.2001 22:48 </t>
  </si>
  <si>
    <t> -0.012 </t>
  </si>
  <si>
    <t> J.Kubica </t>
  </si>
  <si>
    <t>2452106.452 </t>
  </si>
  <si>
    <t> 15.07.2001 22:50 </t>
  </si>
  <si>
    <t> P.Hejduk </t>
  </si>
  <si>
    <t>2452106.454 </t>
  </si>
  <si>
    <t> 15.07.2001 22:53 </t>
  </si>
  <si>
    <t>2452106.462 </t>
  </si>
  <si>
    <t> 15.07.2001 23:05 </t>
  </si>
  <si>
    <t> M.Šulc </t>
  </si>
  <si>
    <t>2452106.463 </t>
  </si>
  <si>
    <t> 15.07.2001 23:06 </t>
  </si>
  <si>
    <t> L.Brát </t>
  </si>
  <si>
    <t> L.Král </t>
  </si>
  <si>
    <t> J.Tzoumas </t>
  </si>
  <si>
    <t>2452106.464 </t>
  </si>
  <si>
    <t> 15.07.2001 23:08 </t>
  </si>
  <si>
    <t> V.Nemcová </t>
  </si>
  <si>
    <t>2452106.466 </t>
  </si>
  <si>
    <t> 15.07.2001 23:11 </t>
  </si>
  <si>
    <t> P.Fedorová </t>
  </si>
  <si>
    <t> M.Haltuf </t>
  </si>
  <si>
    <t>2452874.9771 </t>
  </si>
  <si>
    <t> 23.08.2003 11:27 </t>
  </si>
  <si>
    <t> -0.0091 </t>
  </si>
  <si>
    <t>2453951.0377 </t>
  </si>
  <si>
    <t> 03.08.2006 12:54 </t>
  </si>
  <si>
    <t> -0.0147 </t>
  </si>
  <si>
    <t> K.Nagai et al. </t>
  </si>
  <si>
    <t>2454323.0105 </t>
  </si>
  <si>
    <t> 10.08.2007 12:15 </t>
  </si>
  <si>
    <t> -0.0154 </t>
  </si>
  <si>
    <t> H.Itoh </t>
  </si>
  <si>
    <t>2454325.0032 </t>
  </si>
  <si>
    <t> 12.08.2007 12:04 </t>
  </si>
  <si>
    <t>Rc</t>
  </si>
  <si>
    <t>2455016.4712 </t>
  </si>
  <si>
    <t> 03.07.2009 23:18 </t>
  </si>
  <si>
    <t> -0.0196 </t>
  </si>
  <si>
    <t>OEJV 0137 </t>
  </si>
  <si>
    <t>2455393.0915 </t>
  </si>
  <si>
    <t> 15.07.2010 14:11 </t>
  </si>
  <si>
    <t> -0.0225 </t>
  </si>
  <si>
    <t>2456492.40029 </t>
  </si>
  <si>
    <t> 18.07.2013 21:36 </t>
  </si>
  <si>
    <t> -0.02823 </t>
  </si>
  <si>
    <t> M.Urbanik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</si>
</sst>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8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</cellStyleXfs>
  <cellXfs count="69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Font="1" applyBorder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8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11" fillId="0" borderId="0" xfId="0" applyFont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ont="1" applyFill="1" applyBorder="1" applyAlignment="1" applyProtection="1">
      <alignment horizontal="right" vertical="top" wrapText="1"/>
    </xf>
    <xf numFmtId="167" fontId="0" fillId="0" borderId="0" xfId="0" applyNumberFormat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Sct - O-C Diagr.</a:t>
            </a:r>
          </a:p>
        </c:rich>
      </c:tx>
      <c:layout>
        <c:manualLayout>
          <c:xMode val="edge"/>
          <c:yMode val="edge"/>
          <c:x val="0.3965287049399198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0066755674233"/>
          <c:y val="0.23511007774245343"/>
          <c:w val="0.829105473965287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Active!$H$21:$H$475</c:f>
              <c:numCache>
                <c:formatCode>General</c:formatCode>
                <c:ptCount val="455"/>
                <c:pt idx="0">
                  <c:v>9.4207999973150436E-3</c:v>
                </c:pt>
                <c:pt idx="1">
                  <c:v>2.9903999966336414E-3</c:v>
                </c:pt>
                <c:pt idx="2">
                  <c:v>3.1268799997633323E-2</c:v>
                </c:pt>
                <c:pt idx="3">
                  <c:v>2.5838399997155648E-2</c:v>
                </c:pt>
                <c:pt idx="4">
                  <c:v>2.1468799997819588E-2</c:v>
                </c:pt>
                <c:pt idx="5">
                  <c:v>3.0607999997300794E-2</c:v>
                </c:pt>
                <c:pt idx="6">
                  <c:v>3.5310399998706998E-2</c:v>
                </c:pt>
                <c:pt idx="7">
                  <c:v>2.9619199995067902E-2</c:v>
                </c:pt>
                <c:pt idx="8">
                  <c:v>1.875839999775053E-2</c:v>
                </c:pt>
                <c:pt idx="9">
                  <c:v>1.0217599996394711E-2</c:v>
                </c:pt>
                <c:pt idx="10">
                  <c:v>-6.5264000040770043E-3</c:v>
                </c:pt>
                <c:pt idx="11">
                  <c:v>-4.1029600004549138E-2</c:v>
                </c:pt>
                <c:pt idx="12">
                  <c:v>-7.3872000029950868E-3</c:v>
                </c:pt>
                <c:pt idx="13">
                  <c:v>2.6127999954042025E-3</c:v>
                </c:pt>
                <c:pt idx="14">
                  <c:v>3.1818399995245272E-2</c:v>
                </c:pt>
                <c:pt idx="15">
                  <c:v>3.5460799997963477E-2</c:v>
                </c:pt>
                <c:pt idx="16">
                  <c:v>7.1151999982248526E-3</c:v>
                </c:pt>
                <c:pt idx="17">
                  <c:v>2.3823999996238854E-2</c:v>
                </c:pt>
                <c:pt idx="18">
                  <c:v>1.7393599995557452E-2</c:v>
                </c:pt>
                <c:pt idx="19">
                  <c:v>1.4387199997145217E-2</c:v>
                </c:pt>
                <c:pt idx="20">
                  <c:v>1.0956799997074995E-2</c:v>
                </c:pt>
                <c:pt idx="21">
                  <c:v>1.5526399998634588E-2</c:v>
                </c:pt>
                <c:pt idx="22">
                  <c:v>1.2811199994757771E-2</c:v>
                </c:pt>
                <c:pt idx="23">
                  <c:v>8.095999997749459E-3</c:v>
                </c:pt>
                <c:pt idx="24">
                  <c:v>7.3807999942800961E-3</c:v>
                </c:pt>
                <c:pt idx="25">
                  <c:v>7.6655999982904177E-3</c:v>
                </c:pt>
                <c:pt idx="26">
                  <c:v>3.9503999978478532E-3</c:v>
                </c:pt>
                <c:pt idx="27">
                  <c:v>4.51999999495456E-3</c:v>
                </c:pt>
                <c:pt idx="28">
                  <c:v>-7.1680000473861583E-4</c:v>
                </c:pt>
                <c:pt idx="29">
                  <c:v>1.1311999951431062E-3</c:v>
                </c:pt>
                <c:pt idx="30">
                  <c:v>-2.48624000014388E-2</c:v>
                </c:pt>
                <c:pt idx="31">
                  <c:v>1.0927999974228442E-3</c:v>
                </c:pt>
                <c:pt idx="32">
                  <c:v>8.0159999924944714E-4</c:v>
                </c:pt>
                <c:pt idx="33">
                  <c:v>-2.9136000048310962E-3</c:v>
                </c:pt>
                <c:pt idx="34">
                  <c:v>1.6559999967284966E-3</c:v>
                </c:pt>
                <c:pt idx="35">
                  <c:v>-1.851200002420228E-3</c:v>
                </c:pt>
                <c:pt idx="36">
                  <c:v>-6.2816000026941765E-3</c:v>
                </c:pt>
                <c:pt idx="37">
                  <c:v>1.0135999997146428E-2</c:v>
                </c:pt>
                <c:pt idx="38">
                  <c:v>1.140799999848241E-2</c:v>
                </c:pt>
                <c:pt idx="39">
                  <c:v>3.607999999076128E-3</c:v>
                </c:pt>
                <c:pt idx="40">
                  <c:v>2.0191999974485952E-3</c:v>
                </c:pt>
                <c:pt idx="41">
                  <c:v>5.0128000002587214E-3</c:v>
                </c:pt>
                <c:pt idx="42">
                  <c:v>9.9231999956828076E-3</c:v>
                </c:pt>
                <c:pt idx="43">
                  <c:v>3.2079999982670415E-3</c:v>
                </c:pt>
                <c:pt idx="44">
                  <c:v>4.9279999802820385E-4</c:v>
                </c:pt>
                <c:pt idx="45">
                  <c:v>1.1347199997544521E-2</c:v>
                </c:pt>
                <c:pt idx="46">
                  <c:v>-0.12659200000052806</c:v>
                </c:pt>
                <c:pt idx="47">
                  <c:v>1.0249599996313918E-2</c:v>
                </c:pt>
                <c:pt idx="48">
                  <c:v>1.0508799998206086E-2</c:v>
                </c:pt>
                <c:pt idx="49">
                  <c:v>7.6911999967705924E-3</c:v>
                </c:pt>
                <c:pt idx="50">
                  <c:v>5.0223999969603028E-3</c:v>
                </c:pt>
                <c:pt idx="51">
                  <c:v>7.7839999976276886E-3</c:v>
                </c:pt>
                <c:pt idx="52">
                  <c:v>-4.9696000023686793E-3</c:v>
                </c:pt>
                <c:pt idx="53">
                  <c:v>-5.4000000018277206E-3</c:v>
                </c:pt>
                <c:pt idx="54">
                  <c:v>-4.0000000444706529E-4</c:v>
                </c:pt>
                <c:pt idx="55">
                  <c:v>-2.8304000043135602E-3</c:v>
                </c:pt>
                <c:pt idx="56">
                  <c:v>6.5871999977389351E-3</c:v>
                </c:pt>
                <c:pt idx="57">
                  <c:v>-7.55840000056196E-3</c:v>
                </c:pt>
                <c:pt idx="58">
                  <c:v>-1.9264000038674567E-3</c:v>
                </c:pt>
                <c:pt idx="59">
                  <c:v>-1.2304000010772143E-3</c:v>
                </c:pt>
                <c:pt idx="60">
                  <c:v>6.7696000005526002E-3</c:v>
                </c:pt>
                <c:pt idx="61">
                  <c:v>6.1279999972612131E-3</c:v>
                </c:pt>
                <c:pt idx="62">
                  <c:v>1.526719999674242E-2</c:v>
                </c:pt>
                <c:pt idx="63">
                  <c:v>1.469119999819668E-2</c:v>
                </c:pt>
                <c:pt idx="64">
                  <c:v>1.4830399999482324E-2</c:v>
                </c:pt>
                <c:pt idx="65">
                  <c:v>-1.8976000028487761E-3</c:v>
                </c:pt>
                <c:pt idx="66">
                  <c:v>-5.6192000047303736E-3</c:v>
                </c:pt>
                <c:pt idx="67">
                  <c:v>4.6655999976792373E-3</c:v>
                </c:pt>
                <c:pt idx="68">
                  <c:v>-7.1951999998418614E-3</c:v>
                </c:pt>
                <c:pt idx="69">
                  <c:v>-5.6384000017715152E-3</c:v>
                </c:pt>
                <c:pt idx="70">
                  <c:v>-1.4534400001139147E-2</c:v>
                </c:pt>
                <c:pt idx="71">
                  <c:v>-1.7249600001377985E-2</c:v>
                </c:pt>
                <c:pt idx="72">
                  <c:v>-4.5104000018909574E-3</c:v>
                </c:pt>
                <c:pt idx="73">
                  <c:v>-1.6688000032445416E-3</c:v>
                </c:pt>
                <c:pt idx="74">
                  <c:v>-3.8400000266847201E-4</c:v>
                </c:pt>
                <c:pt idx="75">
                  <c:v>5.0079999709851108E-4</c:v>
                </c:pt>
                <c:pt idx="76">
                  <c:v>1.4943999958632048E-3</c:v>
                </c:pt>
                <c:pt idx="77">
                  <c:v>1.6335999971488491E-3</c:v>
                </c:pt>
                <c:pt idx="78">
                  <c:v>9.1199999951641075E-4</c:v>
                </c:pt>
                <c:pt idx="79">
                  <c:v>1.9055999982811045E-3</c:v>
                </c:pt>
                <c:pt idx="80">
                  <c:v>-4.3376000030548312E-3</c:v>
                </c:pt>
                <c:pt idx="81">
                  <c:v>-5.2800001867581159E-5</c:v>
                </c:pt>
                <c:pt idx="82">
                  <c:v>-5.6352000028709881E-3</c:v>
                </c:pt>
                <c:pt idx="83">
                  <c:v>-1.3974400000734022E-2</c:v>
                </c:pt>
                <c:pt idx="84">
                  <c:v>-1.4689600000565406E-2</c:v>
                </c:pt>
                <c:pt idx="85">
                  <c:v>-1.0404800003016135E-2</c:v>
                </c:pt>
                <c:pt idx="86">
                  <c:v>-1.0411200000817189E-2</c:v>
                </c:pt>
                <c:pt idx="87">
                  <c:v>-5.8415999992575962E-3</c:v>
                </c:pt>
                <c:pt idx="88">
                  <c:v>-7.9504000023007393E-3</c:v>
                </c:pt>
                <c:pt idx="89">
                  <c:v>-8.3808000017597806E-3</c:v>
                </c:pt>
                <c:pt idx="90">
                  <c:v>-9.0960000052291434E-3</c:v>
                </c:pt>
                <c:pt idx="91">
                  <c:v>-1.5526400002272567E-2</c:v>
                </c:pt>
                <c:pt idx="92">
                  <c:v>-7.9632000015408266E-3</c:v>
                </c:pt>
                <c:pt idx="93">
                  <c:v>-1.3108800005284138E-2</c:v>
                </c:pt>
                <c:pt idx="94">
                  <c:v>3.6991999950259924E-3</c:v>
                </c:pt>
                <c:pt idx="95">
                  <c:v>9.6319999647676013E-4</c:v>
                </c:pt>
                <c:pt idx="96">
                  <c:v>1.4735999939148314E-3</c:v>
                </c:pt>
                <c:pt idx="97">
                  <c:v>1.0769599997729529E-2</c:v>
                </c:pt>
                <c:pt idx="98">
                  <c:v>7.3871999957191292E-3</c:v>
                </c:pt>
                <c:pt idx="99">
                  <c:v>9.0959999979531858E-3</c:v>
                </c:pt>
                <c:pt idx="100">
                  <c:v>-1.1334400001942413E-2</c:v>
                </c:pt>
                <c:pt idx="101">
                  <c:v>-1.3867200003005564E-2</c:v>
                </c:pt>
                <c:pt idx="102">
                  <c:v>-7.0255999999062624E-3</c:v>
                </c:pt>
                <c:pt idx="103">
                  <c:v>5.9615999962261412E-3</c:v>
                </c:pt>
                <c:pt idx="104">
                  <c:v>4.8095999991346616E-3</c:v>
                </c:pt>
                <c:pt idx="105">
                  <c:v>-6.1104000014893245E-3</c:v>
                </c:pt>
                <c:pt idx="106">
                  <c:v>-6.8256000049586874E-3</c:v>
                </c:pt>
                <c:pt idx="107">
                  <c:v>2.7440000012575183E-3</c:v>
                </c:pt>
                <c:pt idx="108">
                  <c:v>5.8831999995163642E-3</c:v>
                </c:pt>
                <c:pt idx="109">
                  <c:v>6.4767999974719714E-3</c:v>
                </c:pt>
                <c:pt idx="110">
                  <c:v>3.651200000604149E-3</c:v>
                </c:pt>
                <c:pt idx="111">
                  <c:v>-8.4799999967799522E-4</c:v>
                </c:pt>
                <c:pt idx="112">
                  <c:v>-1.9104000020888634E-3</c:v>
                </c:pt>
                <c:pt idx="113">
                  <c:v>4.6447999957308639E-3</c:v>
                </c:pt>
                <c:pt idx="114">
                  <c:v>2.4639999901410192E-4</c:v>
                </c:pt>
                <c:pt idx="115">
                  <c:v>-3.2576000012340955E-3</c:v>
                </c:pt>
                <c:pt idx="116">
                  <c:v>-6.8479999972623773E-3</c:v>
                </c:pt>
                <c:pt idx="117">
                  <c:v>-3.6191999970469624E-3</c:v>
                </c:pt>
                <c:pt idx="118">
                  <c:v>1.7888000002130866E-3</c:v>
                </c:pt>
                <c:pt idx="119">
                  <c:v>-7.2560000044177286E-3</c:v>
                </c:pt>
                <c:pt idx="120">
                  <c:v>-9.9056000035488978E-3</c:v>
                </c:pt>
                <c:pt idx="121">
                  <c:v>-3.8208000041777268E-3</c:v>
                </c:pt>
                <c:pt idx="122">
                  <c:v>6.0143999944557436E-3</c:v>
                </c:pt>
                <c:pt idx="123">
                  <c:v>-1.4204799997969531E-2</c:v>
                </c:pt>
                <c:pt idx="124">
                  <c:v>-3.9200000028358772E-3</c:v>
                </c:pt>
                <c:pt idx="2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83-4C8B-A73A-16AE26E6B0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Active!$I$21:$I$475</c:f>
              <c:numCache>
                <c:formatCode>General</c:formatCode>
                <c:ptCount val="455"/>
                <c:pt idx="125">
                  <c:v>8.0239999952027574E-3</c:v>
                </c:pt>
                <c:pt idx="126">
                  <c:v>6.0175999969942495E-3</c:v>
                </c:pt>
                <c:pt idx="127">
                  <c:v>6.3023999973665923E-3</c:v>
                </c:pt>
                <c:pt idx="128">
                  <c:v>8.5871999981463887E-3</c:v>
                </c:pt>
                <c:pt idx="129">
                  <c:v>1.1719999994966201E-2</c:v>
                </c:pt>
                <c:pt idx="130">
                  <c:v>1.2004799995338544E-2</c:v>
                </c:pt>
                <c:pt idx="131">
                  <c:v>1.300479999918025E-2</c:v>
                </c:pt>
                <c:pt idx="132">
                  <c:v>1.0289599995303433E-2</c:v>
                </c:pt>
                <c:pt idx="133">
                  <c:v>1.3574399999924935E-2</c:v>
                </c:pt>
                <c:pt idx="134">
                  <c:v>7.8591999990749173E-3</c:v>
                </c:pt>
                <c:pt idx="135">
                  <c:v>1.2852799998654518E-2</c:v>
                </c:pt>
                <c:pt idx="136">
                  <c:v>1.2137599995185155E-2</c:v>
                </c:pt>
                <c:pt idx="137">
                  <c:v>1.3241599997854792E-2</c:v>
                </c:pt>
                <c:pt idx="138">
                  <c:v>1.0235199995804578E-2</c:v>
                </c:pt>
                <c:pt idx="139">
                  <c:v>1.3519999993150122E-2</c:v>
                </c:pt>
                <c:pt idx="140">
                  <c:v>1.9089599998551421E-2</c:v>
                </c:pt>
                <c:pt idx="141">
                  <c:v>1.1374399997293949E-2</c:v>
                </c:pt>
                <c:pt idx="142">
                  <c:v>1.2798399999155663E-2</c:v>
                </c:pt>
                <c:pt idx="143">
                  <c:v>6.9375999955809675E-3</c:v>
                </c:pt>
                <c:pt idx="144">
                  <c:v>1.1070399996242486E-2</c:v>
                </c:pt>
                <c:pt idx="145">
                  <c:v>1.2355199993180577E-2</c:v>
                </c:pt>
                <c:pt idx="146">
                  <c:v>1.5355199997429736E-2</c:v>
                </c:pt>
                <c:pt idx="147">
                  <c:v>7.0639999976265244E-3</c:v>
                </c:pt>
                <c:pt idx="148">
                  <c:v>5.4527999964193441E-3</c:v>
                </c:pt>
                <c:pt idx="149">
                  <c:v>9.7375999976065941E-3</c:v>
                </c:pt>
                <c:pt idx="150">
                  <c:v>1.7591999996511731E-2</c:v>
                </c:pt>
                <c:pt idx="151">
                  <c:v>1.2870399994426407E-2</c:v>
                </c:pt>
                <c:pt idx="152">
                  <c:v>1.2009599995508324E-2</c:v>
                </c:pt>
                <c:pt idx="153">
                  <c:v>1.4294399996288121E-2</c:v>
                </c:pt>
                <c:pt idx="154">
                  <c:v>1.6857599999639206E-2</c:v>
                </c:pt>
                <c:pt idx="155">
                  <c:v>1.0142399994947482E-2</c:v>
                </c:pt>
                <c:pt idx="156">
                  <c:v>1.3996800000313669E-2</c:v>
                </c:pt>
                <c:pt idx="157">
                  <c:v>8.5663999998359941E-3</c:v>
                </c:pt>
                <c:pt idx="158">
                  <c:v>8.2752000016625971E-3</c:v>
                </c:pt>
                <c:pt idx="159">
                  <c:v>2.2559999997611158E-2</c:v>
                </c:pt>
                <c:pt idx="160">
                  <c:v>1.25183999989531E-2</c:v>
                </c:pt>
                <c:pt idx="161">
                  <c:v>3.6575999984052032E-3</c:v>
                </c:pt>
                <c:pt idx="162">
                  <c:v>3.6575999984052032E-3</c:v>
                </c:pt>
                <c:pt idx="163">
                  <c:v>7.6575999992201105E-3</c:v>
                </c:pt>
                <c:pt idx="165">
                  <c:v>1.0657599996193312E-2</c:v>
                </c:pt>
                <c:pt idx="166">
                  <c:v>6.5119999926537275E-3</c:v>
                </c:pt>
                <c:pt idx="167">
                  <c:v>1.3511999990441836E-2</c:v>
                </c:pt>
                <c:pt idx="168">
                  <c:v>2.4505599998519756E-2</c:v>
                </c:pt>
                <c:pt idx="169">
                  <c:v>1.8790399997669738E-2</c:v>
                </c:pt>
                <c:pt idx="170">
                  <c:v>1.2360000000626314E-2</c:v>
                </c:pt>
                <c:pt idx="172">
                  <c:v>1.9783999996434432E-2</c:v>
                </c:pt>
                <c:pt idx="173">
                  <c:v>7.2080000027199276E-3</c:v>
                </c:pt>
                <c:pt idx="174">
                  <c:v>9.2080000031273812E-3</c:v>
                </c:pt>
                <c:pt idx="175">
                  <c:v>3.4447999933036044E-3</c:v>
                </c:pt>
                <c:pt idx="176">
                  <c:v>1.9153599998389836E-2</c:v>
                </c:pt>
                <c:pt idx="177">
                  <c:v>1.8007999999099411E-2</c:v>
                </c:pt>
                <c:pt idx="178">
                  <c:v>1.2292799998249393E-2</c:v>
                </c:pt>
                <c:pt idx="179">
                  <c:v>7.1471999981440604E-3</c:v>
                </c:pt>
                <c:pt idx="180">
                  <c:v>9.855999996943865E-3</c:v>
                </c:pt>
                <c:pt idx="181">
                  <c:v>1.4425599998503458E-2</c:v>
                </c:pt>
                <c:pt idx="182">
                  <c:v>2.1710399996663909E-2</c:v>
                </c:pt>
                <c:pt idx="183">
                  <c:v>3.4995199996046722E-2</c:v>
                </c:pt>
                <c:pt idx="184">
                  <c:v>1.4807999999902677E-2</c:v>
                </c:pt>
                <c:pt idx="185">
                  <c:v>1.3947200000984594E-2</c:v>
                </c:pt>
                <c:pt idx="186">
                  <c:v>3.3711999931256287E-3</c:v>
                </c:pt>
                <c:pt idx="187">
                  <c:v>1.6510399997059721E-2</c:v>
                </c:pt>
                <c:pt idx="188">
                  <c:v>1.0795199996209703E-2</c:v>
                </c:pt>
                <c:pt idx="189">
                  <c:v>1.8795199997839518E-2</c:v>
                </c:pt>
                <c:pt idx="190">
                  <c:v>2.7649599993310403E-2</c:v>
                </c:pt>
                <c:pt idx="191">
                  <c:v>2.9279999944265001E-3</c:v>
                </c:pt>
                <c:pt idx="192">
                  <c:v>1.4927999996871222E-2</c:v>
                </c:pt>
                <c:pt idx="193">
                  <c:v>3.2127999947988428E-3</c:v>
                </c:pt>
                <c:pt idx="194">
                  <c:v>9.2127999960212037E-3</c:v>
                </c:pt>
                <c:pt idx="196">
                  <c:v>1.3351999994483776E-2</c:v>
                </c:pt>
                <c:pt idx="197">
                  <c:v>1.4921599999070168E-2</c:v>
                </c:pt>
                <c:pt idx="199">
                  <c:v>1.1553600001207087E-2</c:v>
                </c:pt>
                <c:pt idx="200">
                  <c:v>1.0152000002563E-2</c:v>
                </c:pt>
                <c:pt idx="201">
                  <c:v>8.1455999970785342E-3</c:v>
                </c:pt>
                <c:pt idx="202">
                  <c:v>1.5423999997437932E-2</c:v>
                </c:pt>
                <c:pt idx="203">
                  <c:v>4.5631999964825809E-3</c:v>
                </c:pt>
                <c:pt idx="204">
                  <c:v>9.5631999938632362E-3</c:v>
                </c:pt>
                <c:pt idx="205">
                  <c:v>2.5417599994398188E-2</c:v>
                </c:pt>
                <c:pt idx="206">
                  <c:v>8.7023999949451536E-3</c:v>
                </c:pt>
                <c:pt idx="207">
                  <c:v>1.5702399992733262E-2</c:v>
                </c:pt>
                <c:pt idx="208">
                  <c:v>1.6272000000753906E-2</c:v>
                </c:pt>
                <c:pt idx="209">
                  <c:v>4.6959999963291921E-3</c:v>
                </c:pt>
                <c:pt idx="210">
                  <c:v>1.2695999997959007E-2</c:v>
                </c:pt>
                <c:pt idx="211">
                  <c:v>7.4735999951371923E-3</c:v>
                </c:pt>
                <c:pt idx="212">
                  <c:v>1.5508800002862699E-2</c:v>
                </c:pt>
                <c:pt idx="213">
                  <c:v>9.7935999947367236E-3</c:v>
                </c:pt>
                <c:pt idx="214">
                  <c:v>1.0363200002757367E-2</c:v>
                </c:pt>
                <c:pt idx="215">
                  <c:v>2.4363199998333585E-2</c:v>
                </c:pt>
                <c:pt idx="216">
                  <c:v>1.3787199997750577E-2</c:v>
                </c:pt>
                <c:pt idx="217">
                  <c:v>1.2823999997635838E-2</c:v>
                </c:pt>
                <c:pt idx="218">
                  <c:v>1.6108799994981382E-2</c:v>
                </c:pt>
                <c:pt idx="219">
                  <c:v>2.0150399999693036E-2</c:v>
                </c:pt>
                <c:pt idx="220">
                  <c:v>7.4351999937789515E-3</c:v>
                </c:pt>
                <c:pt idx="221">
                  <c:v>8.7199999979929999E-3</c:v>
                </c:pt>
                <c:pt idx="222">
                  <c:v>1.3289599999552593E-2</c:v>
                </c:pt>
                <c:pt idx="223">
                  <c:v>2.0567999992636032E-2</c:v>
                </c:pt>
                <c:pt idx="224">
                  <c:v>1.3760000001639128E-4</c:v>
                </c:pt>
                <c:pt idx="225">
                  <c:v>8.1376000016462058E-3</c:v>
                </c:pt>
                <c:pt idx="226">
                  <c:v>3.2846399997652043E-2</c:v>
                </c:pt>
                <c:pt idx="227">
                  <c:v>8.3615999974426813E-3</c:v>
                </c:pt>
                <c:pt idx="228">
                  <c:v>1.5646399995603133E-2</c:v>
                </c:pt>
                <c:pt idx="229">
                  <c:v>5.9312000012141652E-3</c:v>
                </c:pt>
                <c:pt idx="230">
                  <c:v>-1.1081600001489278E-2</c:v>
                </c:pt>
                <c:pt idx="231">
                  <c:v>1.1203199996089097E-2</c:v>
                </c:pt>
                <c:pt idx="232">
                  <c:v>1.2203199992654845E-2</c:v>
                </c:pt>
                <c:pt idx="233">
                  <c:v>1.8057599998428486E-2</c:v>
                </c:pt>
                <c:pt idx="234">
                  <c:v>1.0627199997543357E-2</c:v>
                </c:pt>
                <c:pt idx="235">
                  <c:v>1.9627200003014877E-2</c:v>
                </c:pt>
                <c:pt idx="236">
                  <c:v>1.2974399993254337E-2</c:v>
                </c:pt>
                <c:pt idx="237">
                  <c:v>1.2879999994765967E-3</c:v>
                </c:pt>
                <c:pt idx="238">
                  <c:v>3.142399997159373E-3</c:v>
                </c:pt>
                <c:pt idx="239">
                  <c:v>3.4142399999836925E-2</c:v>
                </c:pt>
                <c:pt idx="240">
                  <c:v>2.4427199998172E-2</c:v>
                </c:pt>
                <c:pt idx="241">
                  <c:v>1.7566399998031557E-2</c:v>
                </c:pt>
                <c:pt idx="242">
                  <c:v>9.2751999982283451E-3</c:v>
                </c:pt>
                <c:pt idx="243">
                  <c:v>6.9359999906737357E-3</c:v>
                </c:pt>
                <c:pt idx="244">
                  <c:v>2.505599994037766E-3</c:v>
                </c:pt>
                <c:pt idx="245">
                  <c:v>1.0623999987728894E-3</c:v>
                </c:pt>
                <c:pt idx="246">
                  <c:v>1.3062399993941654E-2</c:v>
                </c:pt>
                <c:pt idx="247">
                  <c:v>6.3471999965258874E-3</c:v>
                </c:pt>
                <c:pt idx="248">
                  <c:v>1.048639999498846E-2</c:v>
                </c:pt>
                <c:pt idx="249">
                  <c:v>8.3407999991322868E-3</c:v>
                </c:pt>
                <c:pt idx="250">
                  <c:v>1.5195200001471676E-2</c:v>
                </c:pt>
                <c:pt idx="252">
                  <c:v>1.9292800003313459E-2</c:v>
                </c:pt>
                <c:pt idx="253">
                  <c:v>7.4319999985164031E-3</c:v>
                </c:pt>
                <c:pt idx="254">
                  <c:v>-1.2831999993068166E-3</c:v>
                </c:pt>
                <c:pt idx="255">
                  <c:v>1.957119999860879E-2</c:v>
                </c:pt>
                <c:pt idx="256">
                  <c:v>-5.4800000361865386E-4</c:v>
                </c:pt>
                <c:pt idx="257">
                  <c:v>1.1710400001902599E-2</c:v>
                </c:pt>
                <c:pt idx="258">
                  <c:v>-1.7200000074808486E-3</c:v>
                </c:pt>
                <c:pt idx="259">
                  <c:v>1.5279999992344528E-2</c:v>
                </c:pt>
                <c:pt idx="260">
                  <c:v>6.1343999987002462E-3</c:v>
                </c:pt>
                <c:pt idx="261">
                  <c:v>3.27359999937471E-3</c:v>
                </c:pt>
                <c:pt idx="262">
                  <c:v>9.5583999936934561E-3</c:v>
                </c:pt>
                <c:pt idx="263">
                  <c:v>2.1280000000842847E-3</c:v>
                </c:pt>
                <c:pt idx="264">
                  <c:v>9.1279999978723936E-3</c:v>
                </c:pt>
                <c:pt idx="265">
                  <c:v>9.2800000129500404E-4</c:v>
                </c:pt>
                <c:pt idx="266">
                  <c:v>3.9279999982682057E-3</c:v>
                </c:pt>
                <c:pt idx="267">
                  <c:v>4.9279999948339537E-3</c:v>
                </c:pt>
                <c:pt idx="268">
                  <c:v>8.9279999956488609E-3</c:v>
                </c:pt>
                <c:pt idx="269">
                  <c:v>9.9279999994905666E-3</c:v>
                </c:pt>
                <c:pt idx="270">
                  <c:v>1.6212799993809313E-2</c:v>
                </c:pt>
                <c:pt idx="271">
                  <c:v>2.5212799999280833E-2</c:v>
                </c:pt>
                <c:pt idx="272">
                  <c:v>6.3519999966956675E-3</c:v>
                </c:pt>
                <c:pt idx="273">
                  <c:v>1.0351999997510575E-2</c:v>
                </c:pt>
                <c:pt idx="274">
                  <c:v>1.2636799991014414E-2</c:v>
                </c:pt>
                <c:pt idx="275">
                  <c:v>5.7759999981499277E-3</c:v>
                </c:pt>
                <c:pt idx="276">
                  <c:v>-2.1328000002540648E-3</c:v>
                </c:pt>
                <c:pt idx="277">
                  <c:v>6.2911999921198003E-3</c:v>
                </c:pt>
                <c:pt idx="278">
                  <c:v>6.8608000001404434E-3</c:v>
                </c:pt>
                <c:pt idx="279">
                  <c:v>7.7152000012574717E-3</c:v>
                </c:pt>
                <c:pt idx="280">
                  <c:v>6.7087999923387542E-3</c:v>
                </c:pt>
                <c:pt idx="281">
                  <c:v>1.2783999991370365E-3</c:v>
                </c:pt>
                <c:pt idx="282">
                  <c:v>7.5567999956547283E-3</c:v>
                </c:pt>
                <c:pt idx="283">
                  <c:v>1.1556799996469636E-2</c:v>
                </c:pt>
                <c:pt idx="284">
                  <c:v>8.4111999967717566E-3</c:v>
                </c:pt>
                <c:pt idx="285">
                  <c:v>1.7411200002243277E-2</c:v>
                </c:pt>
                <c:pt idx="286">
                  <c:v>1.9807999997283332E-3</c:v>
                </c:pt>
                <c:pt idx="287">
                  <c:v>4.265599993232172E-3</c:v>
                </c:pt>
                <c:pt idx="288">
                  <c:v>4.5504000008804724E-3</c:v>
                </c:pt>
                <c:pt idx="289">
                  <c:v>2.2239999962039292E-3</c:v>
                </c:pt>
                <c:pt idx="290">
                  <c:v>-2.0640000002458692E-4</c:v>
                </c:pt>
                <c:pt idx="291">
                  <c:v>3.3631999976933002E-3</c:v>
                </c:pt>
                <c:pt idx="292">
                  <c:v>1.0913599995546974E-2</c:v>
                </c:pt>
                <c:pt idx="293">
                  <c:v>1.3871999995899387E-2</c:v>
                </c:pt>
                <c:pt idx="294">
                  <c:v>-9.8879999859491363E-4</c:v>
                </c:pt>
                <c:pt idx="295">
                  <c:v>5.0047999975504354E-3</c:v>
                </c:pt>
                <c:pt idx="296">
                  <c:v>3.2895999975153245E-3</c:v>
                </c:pt>
                <c:pt idx="297">
                  <c:v>8.5919999401085079E-4</c:v>
                </c:pt>
                <c:pt idx="298">
                  <c:v>9.9839999165851623E-4</c:v>
                </c:pt>
                <c:pt idx="299">
                  <c:v>1.0283199997502379E-2</c:v>
                </c:pt>
                <c:pt idx="300">
                  <c:v>2.5615999984438531E-3</c:v>
                </c:pt>
                <c:pt idx="301">
                  <c:v>1.6846399994392414E-2</c:v>
                </c:pt>
                <c:pt idx="302">
                  <c:v>1.0555199994996656E-2</c:v>
                </c:pt>
                <c:pt idx="303">
                  <c:v>2.2555199997441377E-2</c:v>
                </c:pt>
                <c:pt idx="304">
                  <c:v>1.6479999976581894E-3</c:v>
                </c:pt>
                <c:pt idx="305">
                  <c:v>6.2175999992177822E-3</c:v>
                </c:pt>
                <c:pt idx="306">
                  <c:v>8.2175999996252358E-3</c:v>
                </c:pt>
                <c:pt idx="307">
                  <c:v>8.5023999999975786E-3</c:v>
                </c:pt>
                <c:pt idx="308">
                  <c:v>-6.7839999974239618E-3</c:v>
                </c:pt>
                <c:pt idx="309">
                  <c:v>-2.7839999966090545E-3</c:v>
                </c:pt>
                <c:pt idx="310">
                  <c:v>2.2160000007716008E-3</c:v>
                </c:pt>
                <c:pt idx="311">
                  <c:v>1.0216000002401415E-2</c:v>
                </c:pt>
                <c:pt idx="312">
                  <c:v>1.206399999500718E-2</c:v>
                </c:pt>
                <c:pt idx="313">
                  <c:v>1.334879999194527E-2</c:v>
                </c:pt>
                <c:pt idx="314">
                  <c:v>1.2203199999930803E-2</c:v>
                </c:pt>
                <c:pt idx="315">
                  <c:v>1.6627199991489761E-2</c:v>
                </c:pt>
                <c:pt idx="316">
                  <c:v>2.8367199993226677E-2</c:v>
                </c:pt>
                <c:pt idx="317">
                  <c:v>4.4335999991744757E-3</c:v>
                </c:pt>
                <c:pt idx="318">
                  <c:v>3.5664000024553388E-3</c:v>
                </c:pt>
                <c:pt idx="319">
                  <c:v>2.214399995864369E-3</c:v>
                </c:pt>
                <c:pt idx="320">
                  <c:v>6.2143999966792762E-3</c:v>
                </c:pt>
                <c:pt idx="321">
                  <c:v>1.3499199994839728E-2</c:v>
                </c:pt>
                <c:pt idx="322">
                  <c:v>1.0687999965739436E-3</c:v>
                </c:pt>
                <c:pt idx="323">
                  <c:v>7.0687999977963045E-3</c:v>
                </c:pt>
                <c:pt idx="324">
                  <c:v>8.0687999943620525E-3</c:v>
                </c:pt>
                <c:pt idx="325">
                  <c:v>1.0068799994769506E-2</c:v>
                </c:pt>
                <c:pt idx="326">
                  <c:v>1.206879999517696E-2</c:v>
                </c:pt>
                <c:pt idx="327">
                  <c:v>7.6319999934639782E-3</c:v>
                </c:pt>
                <c:pt idx="328">
                  <c:v>1.4863999967928976E-3</c:v>
                </c:pt>
                <c:pt idx="329">
                  <c:v>-1.859200005128514E-3</c:v>
                </c:pt>
                <c:pt idx="330">
                  <c:v>9.951999963959679E-4</c:v>
                </c:pt>
                <c:pt idx="331">
                  <c:v>1.9952000002376735E-3</c:v>
                </c:pt>
                <c:pt idx="332">
                  <c:v>2.9951999968034215E-3</c:v>
                </c:pt>
                <c:pt idx="333">
                  <c:v>1.9887999951606616E-3</c:v>
                </c:pt>
                <c:pt idx="334">
                  <c:v>5.5584000001545064E-3</c:v>
                </c:pt>
                <c:pt idx="335">
                  <c:v>1.1564000000362284E-2</c:v>
                </c:pt>
                <c:pt idx="336">
                  <c:v>2.5695999938761815E-3</c:v>
                </c:pt>
                <c:pt idx="337">
                  <c:v>3.1327999968198128E-3</c:v>
                </c:pt>
                <c:pt idx="338">
                  <c:v>1.4126399997621775E-2</c:v>
                </c:pt>
                <c:pt idx="339">
                  <c:v>5.065599994850345E-3</c:v>
                </c:pt>
                <c:pt idx="340">
                  <c:v>6.0655999986920506E-3</c:v>
                </c:pt>
                <c:pt idx="341">
                  <c:v>1.2198399999761023E-2</c:v>
                </c:pt>
                <c:pt idx="343">
                  <c:v>-8.6240000382531434E-4</c:v>
                </c:pt>
                <c:pt idx="344">
                  <c:v>1.3760000001639128E-4</c:v>
                </c:pt>
                <c:pt idx="345">
                  <c:v>2.1375999931478873E-3</c:v>
                </c:pt>
                <c:pt idx="346">
                  <c:v>4.1375999935553409E-3</c:v>
                </c:pt>
                <c:pt idx="347">
                  <c:v>6.1375999939627945E-3</c:v>
                </c:pt>
                <c:pt idx="348">
                  <c:v>7.1375999978045002E-3</c:v>
                </c:pt>
                <c:pt idx="349">
                  <c:v>-1.2927999996463768E-3</c:v>
                </c:pt>
                <c:pt idx="350">
                  <c:v>-1.2927999996463768E-3</c:v>
                </c:pt>
                <c:pt idx="351">
                  <c:v>-2.9280000308062881E-4</c:v>
                </c:pt>
                <c:pt idx="353">
                  <c:v>1.1707199999364093E-2</c:v>
                </c:pt>
                <c:pt idx="354">
                  <c:v>1.4707200003613252E-2</c:v>
                </c:pt>
                <c:pt idx="355">
                  <c:v>1.5707200000179E-2</c:v>
                </c:pt>
                <c:pt idx="356">
                  <c:v>1.6707199996744748E-2</c:v>
                </c:pt>
                <c:pt idx="358">
                  <c:v>3.5615999950096011E-3</c:v>
                </c:pt>
                <c:pt idx="359">
                  <c:v>-5.1536000028136186E-3</c:v>
                </c:pt>
                <c:pt idx="360">
                  <c:v>1.5024000022094697E-3</c:v>
                </c:pt>
                <c:pt idx="361">
                  <c:v>3.2111999971675687E-3</c:v>
                </c:pt>
                <c:pt idx="362">
                  <c:v>1.7911999995703809E-2</c:v>
                </c:pt>
                <c:pt idx="363">
                  <c:v>1.9679999968502671E-4</c:v>
                </c:pt>
                <c:pt idx="364">
                  <c:v>5.196799997065682E-3</c:v>
                </c:pt>
                <c:pt idx="365">
                  <c:v>-6.7104000045219436E-3</c:v>
                </c:pt>
                <c:pt idx="366">
                  <c:v>1.470559999870602E-2</c:v>
                </c:pt>
                <c:pt idx="367">
                  <c:v>1.4990399991802406E-2</c:v>
                </c:pt>
                <c:pt idx="368">
                  <c:v>-7.2480000380892307E-4</c:v>
                </c:pt>
                <c:pt idx="369">
                  <c:v>3.2751999970059842E-3</c:v>
                </c:pt>
                <c:pt idx="370">
                  <c:v>5.2751999974134378E-3</c:v>
                </c:pt>
                <c:pt idx="371">
                  <c:v>8.2752000016625971E-3</c:v>
                </c:pt>
                <c:pt idx="372">
                  <c:v>-2.3472000029869378E-3</c:v>
                </c:pt>
                <c:pt idx="376">
                  <c:v>7.7759999840054661E-4</c:v>
                </c:pt>
                <c:pt idx="382">
                  <c:v>1.0777599993161857E-2</c:v>
                </c:pt>
                <c:pt idx="391">
                  <c:v>1.4201600002706982E-2</c:v>
                </c:pt>
                <c:pt idx="392">
                  <c:v>5.3871999989496544E-3</c:v>
                </c:pt>
                <c:pt idx="393">
                  <c:v>2.9567999954451807E-3</c:v>
                </c:pt>
                <c:pt idx="394">
                  <c:v>1.8453599994245451E-2</c:v>
                </c:pt>
                <c:pt idx="396">
                  <c:v>-2.5807999991229735E-3</c:v>
                </c:pt>
                <c:pt idx="397">
                  <c:v>1.184320000174921E-2</c:v>
                </c:pt>
                <c:pt idx="398">
                  <c:v>6.0287999949650839E-3</c:v>
                </c:pt>
                <c:pt idx="399">
                  <c:v>1.2836800000513904E-2</c:v>
                </c:pt>
                <c:pt idx="408">
                  <c:v>1.291520000086166E-2</c:v>
                </c:pt>
                <c:pt idx="411">
                  <c:v>8.1599999975878745E-4</c:v>
                </c:pt>
                <c:pt idx="412">
                  <c:v>7.4583999958122149E-3</c:v>
                </c:pt>
                <c:pt idx="413">
                  <c:v>-1.6608000005362555E-3</c:v>
                </c:pt>
                <c:pt idx="420">
                  <c:v>6.9872000021860003E-3</c:v>
                </c:pt>
                <c:pt idx="442">
                  <c:v>-2.424160014197696E-2</c:v>
                </c:pt>
                <c:pt idx="444">
                  <c:v>-2.2371999999450054E-2</c:v>
                </c:pt>
                <c:pt idx="445">
                  <c:v>-2.6469600001291838E-2</c:v>
                </c:pt>
                <c:pt idx="446">
                  <c:v>-7.6208000027691014E-3</c:v>
                </c:pt>
                <c:pt idx="447">
                  <c:v>-3.1821600001421757E-2</c:v>
                </c:pt>
                <c:pt idx="448">
                  <c:v>-3.1821600001421757E-2</c:v>
                </c:pt>
                <c:pt idx="449">
                  <c:v>-2.9421599996567238E-2</c:v>
                </c:pt>
                <c:pt idx="450">
                  <c:v>-3.3710400006384589E-2</c:v>
                </c:pt>
                <c:pt idx="451">
                  <c:v>-3.8844000002427492E-2</c:v>
                </c:pt>
                <c:pt idx="452">
                  <c:v>-3.5843999998178333E-2</c:v>
                </c:pt>
                <c:pt idx="453">
                  <c:v>-3.4844000001612585E-2</c:v>
                </c:pt>
                <c:pt idx="454">
                  <c:v>-8.8216000003740191E-2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83-4C8B-A73A-16AE26E6B0E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Active!$J$21:$J$475</c:f>
              <c:numCache>
                <c:formatCode>General</c:formatCode>
                <c:ptCount val="455"/>
                <c:pt idx="342">
                  <c:v>-2.2731999997631647E-2</c:v>
                </c:pt>
                <c:pt idx="352">
                  <c:v>1.1407199999666773E-2</c:v>
                </c:pt>
                <c:pt idx="357">
                  <c:v>2.4507200003426988E-2</c:v>
                </c:pt>
                <c:pt idx="373">
                  <c:v>-1.2422400002833456E-2</c:v>
                </c:pt>
                <c:pt idx="374">
                  <c:v>-7.5224000029265881E-3</c:v>
                </c:pt>
                <c:pt idx="375">
                  <c:v>7.7599994256161153E-5</c:v>
                </c:pt>
                <c:pt idx="377">
                  <c:v>1.4775999952689745E-3</c:v>
                </c:pt>
                <c:pt idx="378">
                  <c:v>1.577599992742762E-3</c:v>
                </c:pt>
                <c:pt idx="379">
                  <c:v>4.9775999941630289E-3</c:v>
                </c:pt>
                <c:pt idx="380">
                  <c:v>5.5775999935576692E-3</c:v>
                </c:pt>
                <c:pt idx="383">
                  <c:v>8.2471999994595535E-3</c:v>
                </c:pt>
                <c:pt idx="384">
                  <c:v>2.3319999963860027E-3</c:v>
                </c:pt>
                <c:pt idx="385">
                  <c:v>4.3319999967934564E-3</c:v>
                </c:pt>
                <c:pt idx="386">
                  <c:v>4.3319999967934564E-3</c:v>
                </c:pt>
                <c:pt idx="387">
                  <c:v>7.131999998819083E-3</c:v>
                </c:pt>
                <c:pt idx="388">
                  <c:v>9.2319999967003241E-3</c:v>
                </c:pt>
                <c:pt idx="389">
                  <c:v>1.4832000000751577E-2</c:v>
                </c:pt>
                <c:pt idx="390">
                  <c:v>1.8931999999040272E-2</c:v>
                </c:pt>
                <c:pt idx="395">
                  <c:v>3.2495999985258095E-3</c:v>
                </c:pt>
                <c:pt idx="400">
                  <c:v>2.6455999977770261E-3</c:v>
                </c:pt>
                <c:pt idx="401">
                  <c:v>9.645599995565135E-3</c:v>
                </c:pt>
                <c:pt idx="402">
                  <c:v>1.5845599991735071E-2</c:v>
                </c:pt>
                <c:pt idx="403">
                  <c:v>2.0745599991641939E-2</c:v>
                </c:pt>
                <c:pt idx="404">
                  <c:v>2.1445599995786324E-2</c:v>
                </c:pt>
                <c:pt idx="405">
                  <c:v>9.9304000032134354E-3</c:v>
                </c:pt>
                <c:pt idx="406">
                  <c:v>1.6130399999383371E-2</c:v>
                </c:pt>
                <c:pt idx="407">
                  <c:v>1.8230399997264612E-2</c:v>
                </c:pt>
                <c:pt idx="409">
                  <c:v>1.4315200001874473E-2</c:v>
                </c:pt>
                <c:pt idx="410">
                  <c:v>1.9215200001781341E-2</c:v>
                </c:pt>
                <c:pt idx="414">
                  <c:v>-7.052000000840053E-3</c:v>
                </c:pt>
                <c:pt idx="415">
                  <c:v>-7.5199999992037192E-4</c:v>
                </c:pt>
                <c:pt idx="416">
                  <c:v>1.3479999979608692E-3</c:v>
                </c:pt>
                <c:pt idx="417">
                  <c:v>3.4479999958421104E-3</c:v>
                </c:pt>
                <c:pt idx="418">
                  <c:v>3.4479999958421104E-3</c:v>
                </c:pt>
                <c:pt idx="419">
                  <c:v>1.7948000000615139E-2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83-4C8B-A73A-16AE26E6B0E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Active!$K$21:$K$475</c:f>
              <c:numCache>
                <c:formatCode>General</c:formatCode>
                <c:ptCount val="455"/>
                <c:pt idx="381">
                  <c:v>1.0477599993464537E-2</c:v>
                </c:pt>
                <c:pt idx="424">
                  <c:v>-1.9663999992189929E-3</c:v>
                </c:pt>
                <c:pt idx="433">
                  <c:v>-2.9032000020379201E-3</c:v>
                </c:pt>
                <c:pt idx="434">
                  <c:v>-9.0952000100514852E-3</c:v>
                </c:pt>
                <c:pt idx="435">
                  <c:v>-1.4703200002259109E-2</c:v>
                </c:pt>
                <c:pt idx="436">
                  <c:v>-1.5407200007757638E-2</c:v>
                </c:pt>
                <c:pt idx="437">
                  <c:v>-1.5422400007082615E-2</c:v>
                </c:pt>
                <c:pt idx="439">
                  <c:v>-2.246960000047693E-2</c:v>
                </c:pt>
                <c:pt idx="440">
                  <c:v>-2.1800400005304255E-2</c:v>
                </c:pt>
                <c:pt idx="441">
                  <c:v>-1.9071599999733735E-2</c:v>
                </c:pt>
                <c:pt idx="443">
                  <c:v>-2.4241600003733765E-2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83-4C8B-A73A-16AE26E6B0E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Active!$L$21:$L$475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83-4C8B-A73A-16AE26E6B0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Active!$M$21:$M$475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83-4C8B-A73A-16AE26E6B0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Active!$N$21:$N$475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83-4C8B-A73A-16AE26E6B0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Active!$O$21:$O$475</c:f>
              <c:numCache>
                <c:formatCode>General</c:formatCode>
                <c:ptCount val="455"/>
                <c:pt idx="400">
                  <c:v>5.9461471486788389E-3</c:v>
                </c:pt>
                <c:pt idx="401">
                  <c:v>5.9461471486788389E-3</c:v>
                </c:pt>
                <c:pt idx="402">
                  <c:v>5.9461471486788389E-3</c:v>
                </c:pt>
                <c:pt idx="403">
                  <c:v>5.9461471486788389E-3</c:v>
                </c:pt>
                <c:pt idx="404">
                  <c:v>5.9461471486788389E-3</c:v>
                </c:pt>
                <c:pt idx="405">
                  <c:v>5.935827053239473E-3</c:v>
                </c:pt>
                <c:pt idx="406">
                  <c:v>5.935827053239473E-3</c:v>
                </c:pt>
                <c:pt idx="407">
                  <c:v>5.935827053239473E-3</c:v>
                </c:pt>
                <c:pt idx="408">
                  <c:v>5.9255069578001071E-3</c:v>
                </c:pt>
                <c:pt idx="409">
                  <c:v>5.9255069578001071E-3</c:v>
                </c:pt>
                <c:pt idx="410">
                  <c:v>5.9255069578001071E-3</c:v>
                </c:pt>
                <c:pt idx="411">
                  <c:v>5.8807865442295076E-3</c:v>
                </c:pt>
                <c:pt idx="412">
                  <c:v>5.8756264965098212E-3</c:v>
                </c:pt>
                <c:pt idx="413">
                  <c:v>5.8739064806032637E-3</c:v>
                </c:pt>
                <c:pt idx="414">
                  <c:v>4.0919700014056468E-3</c:v>
                </c:pt>
                <c:pt idx="415">
                  <c:v>4.0919700014056468E-3</c:v>
                </c:pt>
                <c:pt idx="416">
                  <c:v>4.0919700014056468E-3</c:v>
                </c:pt>
                <c:pt idx="417">
                  <c:v>4.0919700014056468E-3</c:v>
                </c:pt>
                <c:pt idx="418">
                  <c:v>4.0919700014056468E-3</c:v>
                </c:pt>
                <c:pt idx="419">
                  <c:v>4.0919700014056468E-3</c:v>
                </c:pt>
                <c:pt idx="420">
                  <c:v>4.0506896196481762E-3</c:v>
                </c:pt>
                <c:pt idx="421">
                  <c:v>-1.5531222039288708E-3</c:v>
                </c:pt>
                <c:pt idx="422">
                  <c:v>-1.5531222039288708E-3</c:v>
                </c:pt>
                <c:pt idx="423">
                  <c:v>-1.5531222039288708E-3</c:v>
                </c:pt>
                <c:pt idx="424">
                  <c:v>-1.5531222039288708E-3</c:v>
                </c:pt>
                <c:pt idx="425">
                  <c:v>-1.5531222039288708E-3</c:v>
                </c:pt>
                <c:pt idx="426">
                  <c:v>-1.5531222039288708E-3</c:v>
                </c:pt>
                <c:pt idx="427">
                  <c:v>-1.5531222039288708E-3</c:v>
                </c:pt>
                <c:pt idx="428">
                  <c:v>-1.5531222039288708E-3</c:v>
                </c:pt>
                <c:pt idx="429">
                  <c:v>-1.5531222039288708E-3</c:v>
                </c:pt>
                <c:pt idx="430">
                  <c:v>-1.5531222039288708E-3</c:v>
                </c:pt>
                <c:pt idx="431">
                  <c:v>-1.5531222039288708E-3</c:v>
                </c:pt>
                <c:pt idx="432">
                  <c:v>-1.5531222039288708E-3</c:v>
                </c:pt>
                <c:pt idx="433">
                  <c:v>-3.7960229460849357E-3</c:v>
                </c:pt>
                <c:pt idx="434">
                  <c:v>-5.5332390117119531E-3</c:v>
                </c:pt>
                <c:pt idx="435">
                  <c:v>-1.1106090548970896E-2</c:v>
                </c:pt>
                <c:pt idx="436">
                  <c:v>-1.3032508364319663E-2</c:v>
                </c:pt>
                <c:pt idx="437">
                  <c:v>-1.3042828459759036E-2</c:v>
                </c:pt>
                <c:pt idx="438">
                  <c:v>-1.6623901577219873E-2</c:v>
                </c:pt>
                <c:pt idx="439">
                  <c:v>-1.8574399615260501E-2</c:v>
                </c:pt>
                <c:pt idx="440">
                  <c:v>-2.420573169334253E-2</c:v>
                </c:pt>
                <c:pt idx="441">
                  <c:v>-2.426765226597874E-2</c:v>
                </c:pt>
                <c:pt idx="442">
                  <c:v>-2.8309689646398031E-2</c:v>
                </c:pt>
                <c:pt idx="443">
                  <c:v>-2.8309689646398031E-2</c:v>
                </c:pt>
                <c:pt idx="444">
                  <c:v>-2.9835343755517996E-2</c:v>
                </c:pt>
                <c:pt idx="445">
                  <c:v>-3.0399508972870137E-2</c:v>
                </c:pt>
                <c:pt idx="446">
                  <c:v>-3.377246016563705E-2</c:v>
                </c:pt>
                <c:pt idx="447">
                  <c:v>-3.5447755658627858E-2</c:v>
                </c:pt>
                <c:pt idx="448">
                  <c:v>-3.5447755658627858E-2</c:v>
                </c:pt>
                <c:pt idx="449">
                  <c:v>-3.5447755658627858E-2</c:v>
                </c:pt>
                <c:pt idx="450">
                  <c:v>-3.5643837471975859E-2</c:v>
                </c:pt>
                <c:pt idx="451">
                  <c:v>-3.5700597996892375E-2</c:v>
                </c:pt>
                <c:pt idx="452">
                  <c:v>-3.5700597996892375E-2</c:v>
                </c:pt>
                <c:pt idx="453">
                  <c:v>-3.5700597996892375E-2</c:v>
                </c:pt>
                <c:pt idx="454">
                  <c:v>-3.7480814460183434E-2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83-4C8B-A73A-16AE26E6B0E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Active!$U$21:$U$475</c:f>
              <c:numCache>
                <c:formatCode>General</c:formatCode>
                <c:ptCount val="455"/>
                <c:pt idx="421">
                  <c:v>-1.1666400001558941E-2</c:v>
                </c:pt>
                <c:pt idx="422">
                  <c:v>-9.5664000036776997E-3</c:v>
                </c:pt>
                <c:pt idx="423">
                  <c:v>-7.5664000032702461E-3</c:v>
                </c:pt>
                <c:pt idx="425">
                  <c:v>1.3359999866224825E-4</c:v>
                </c:pt>
                <c:pt idx="426">
                  <c:v>8.335999955306761E-4</c:v>
                </c:pt>
                <c:pt idx="427">
                  <c:v>8.335999955306761E-4</c:v>
                </c:pt>
                <c:pt idx="428">
                  <c:v>8.335999955306761E-4</c:v>
                </c:pt>
                <c:pt idx="429">
                  <c:v>8.335999955306761E-4</c:v>
                </c:pt>
                <c:pt idx="430">
                  <c:v>2.2335999965434894E-3</c:v>
                </c:pt>
                <c:pt idx="431">
                  <c:v>4.3335999944247305E-3</c:v>
                </c:pt>
                <c:pt idx="432">
                  <c:v>4.3335999944247305E-3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83-4C8B-A73A-16AE26E6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0192"/>
        <c:axId val="1"/>
      </c:scatterChart>
      <c:valAx>
        <c:axId val="78645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538050734312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34312416555405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01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93724966622162"/>
          <c:y val="0.90909222554077285"/>
          <c:w val="0.6528704939919892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Sct - O-C Diagr.</a:t>
            </a:r>
          </a:p>
        </c:rich>
      </c:tx>
      <c:layout>
        <c:manualLayout>
          <c:xMode val="edge"/>
          <c:yMode val="edge"/>
          <c:x val="0.3963260104297985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4740050776189"/>
          <c:y val="0.234375"/>
          <c:w val="0.83595907659617552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Active!$H$21:$H$475</c:f>
              <c:numCache>
                <c:formatCode>General</c:formatCode>
                <c:ptCount val="455"/>
                <c:pt idx="0">
                  <c:v>9.4207999973150436E-3</c:v>
                </c:pt>
                <c:pt idx="1">
                  <c:v>2.9903999966336414E-3</c:v>
                </c:pt>
                <c:pt idx="2">
                  <c:v>3.1268799997633323E-2</c:v>
                </c:pt>
                <c:pt idx="3">
                  <c:v>2.5838399997155648E-2</c:v>
                </c:pt>
                <c:pt idx="4">
                  <c:v>2.1468799997819588E-2</c:v>
                </c:pt>
                <c:pt idx="5">
                  <c:v>3.0607999997300794E-2</c:v>
                </c:pt>
                <c:pt idx="6">
                  <c:v>3.5310399998706998E-2</c:v>
                </c:pt>
                <c:pt idx="7">
                  <c:v>2.9619199995067902E-2</c:v>
                </c:pt>
                <c:pt idx="8">
                  <c:v>1.875839999775053E-2</c:v>
                </c:pt>
                <c:pt idx="9">
                  <c:v>1.0217599996394711E-2</c:v>
                </c:pt>
                <c:pt idx="10">
                  <c:v>-6.5264000040770043E-3</c:v>
                </c:pt>
                <c:pt idx="11">
                  <c:v>-4.1029600004549138E-2</c:v>
                </c:pt>
                <c:pt idx="12">
                  <c:v>-7.3872000029950868E-3</c:v>
                </c:pt>
                <c:pt idx="13">
                  <c:v>2.6127999954042025E-3</c:v>
                </c:pt>
                <c:pt idx="14">
                  <c:v>3.1818399995245272E-2</c:v>
                </c:pt>
                <c:pt idx="15">
                  <c:v>3.5460799997963477E-2</c:v>
                </c:pt>
                <c:pt idx="16">
                  <c:v>7.1151999982248526E-3</c:v>
                </c:pt>
                <c:pt idx="17">
                  <c:v>2.3823999996238854E-2</c:v>
                </c:pt>
                <c:pt idx="18">
                  <c:v>1.7393599995557452E-2</c:v>
                </c:pt>
                <c:pt idx="19">
                  <c:v>1.4387199997145217E-2</c:v>
                </c:pt>
                <c:pt idx="20">
                  <c:v>1.0956799997074995E-2</c:v>
                </c:pt>
                <c:pt idx="21">
                  <c:v>1.5526399998634588E-2</c:v>
                </c:pt>
                <c:pt idx="22">
                  <c:v>1.2811199994757771E-2</c:v>
                </c:pt>
                <c:pt idx="23">
                  <c:v>8.095999997749459E-3</c:v>
                </c:pt>
                <c:pt idx="24">
                  <c:v>7.3807999942800961E-3</c:v>
                </c:pt>
                <c:pt idx="25">
                  <c:v>7.6655999982904177E-3</c:v>
                </c:pt>
                <c:pt idx="26">
                  <c:v>3.9503999978478532E-3</c:v>
                </c:pt>
                <c:pt idx="27">
                  <c:v>4.51999999495456E-3</c:v>
                </c:pt>
                <c:pt idx="28">
                  <c:v>-7.1680000473861583E-4</c:v>
                </c:pt>
                <c:pt idx="29">
                  <c:v>1.1311999951431062E-3</c:v>
                </c:pt>
                <c:pt idx="30">
                  <c:v>-2.48624000014388E-2</c:v>
                </c:pt>
                <c:pt idx="31">
                  <c:v>1.0927999974228442E-3</c:v>
                </c:pt>
                <c:pt idx="32">
                  <c:v>8.0159999924944714E-4</c:v>
                </c:pt>
                <c:pt idx="33">
                  <c:v>-2.9136000048310962E-3</c:v>
                </c:pt>
                <c:pt idx="34">
                  <c:v>1.6559999967284966E-3</c:v>
                </c:pt>
                <c:pt idx="35">
                  <c:v>-1.851200002420228E-3</c:v>
                </c:pt>
                <c:pt idx="36">
                  <c:v>-6.2816000026941765E-3</c:v>
                </c:pt>
                <c:pt idx="37">
                  <c:v>1.0135999997146428E-2</c:v>
                </c:pt>
                <c:pt idx="38">
                  <c:v>1.140799999848241E-2</c:v>
                </c:pt>
                <c:pt idx="39">
                  <c:v>3.607999999076128E-3</c:v>
                </c:pt>
                <c:pt idx="40">
                  <c:v>2.0191999974485952E-3</c:v>
                </c:pt>
                <c:pt idx="41">
                  <c:v>5.0128000002587214E-3</c:v>
                </c:pt>
                <c:pt idx="42">
                  <c:v>9.9231999956828076E-3</c:v>
                </c:pt>
                <c:pt idx="43">
                  <c:v>3.2079999982670415E-3</c:v>
                </c:pt>
                <c:pt idx="44">
                  <c:v>4.9279999802820385E-4</c:v>
                </c:pt>
                <c:pt idx="45">
                  <c:v>1.1347199997544521E-2</c:v>
                </c:pt>
                <c:pt idx="46">
                  <c:v>-0.12659200000052806</c:v>
                </c:pt>
                <c:pt idx="47">
                  <c:v>1.0249599996313918E-2</c:v>
                </c:pt>
                <c:pt idx="48">
                  <c:v>1.0508799998206086E-2</c:v>
                </c:pt>
                <c:pt idx="49">
                  <c:v>7.6911999967705924E-3</c:v>
                </c:pt>
                <c:pt idx="50">
                  <c:v>5.0223999969603028E-3</c:v>
                </c:pt>
                <c:pt idx="51">
                  <c:v>7.7839999976276886E-3</c:v>
                </c:pt>
                <c:pt idx="52">
                  <c:v>-4.9696000023686793E-3</c:v>
                </c:pt>
                <c:pt idx="53">
                  <c:v>-5.4000000018277206E-3</c:v>
                </c:pt>
                <c:pt idx="54">
                  <c:v>-4.0000000444706529E-4</c:v>
                </c:pt>
                <c:pt idx="55">
                  <c:v>-2.8304000043135602E-3</c:v>
                </c:pt>
                <c:pt idx="56">
                  <c:v>6.5871999977389351E-3</c:v>
                </c:pt>
                <c:pt idx="57">
                  <c:v>-7.55840000056196E-3</c:v>
                </c:pt>
                <c:pt idx="58">
                  <c:v>-1.9264000038674567E-3</c:v>
                </c:pt>
                <c:pt idx="59">
                  <c:v>-1.2304000010772143E-3</c:v>
                </c:pt>
                <c:pt idx="60">
                  <c:v>6.7696000005526002E-3</c:v>
                </c:pt>
                <c:pt idx="61">
                  <c:v>6.1279999972612131E-3</c:v>
                </c:pt>
                <c:pt idx="62">
                  <c:v>1.526719999674242E-2</c:v>
                </c:pt>
                <c:pt idx="63">
                  <c:v>1.469119999819668E-2</c:v>
                </c:pt>
                <c:pt idx="64">
                  <c:v>1.4830399999482324E-2</c:v>
                </c:pt>
                <c:pt idx="65">
                  <c:v>-1.8976000028487761E-3</c:v>
                </c:pt>
                <c:pt idx="66">
                  <c:v>-5.6192000047303736E-3</c:v>
                </c:pt>
                <c:pt idx="67">
                  <c:v>4.6655999976792373E-3</c:v>
                </c:pt>
                <c:pt idx="68">
                  <c:v>-7.1951999998418614E-3</c:v>
                </c:pt>
                <c:pt idx="69">
                  <c:v>-5.6384000017715152E-3</c:v>
                </c:pt>
                <c:pt idx="70">
                  <c:v>-1.4534400001139147E-2</c:v>
                </c:pt>
                <c:pt idx="71">
                  <c:v>-1.7249600001377985E-2</c:v>
                </c:pt>
                <c:pt idx="72">
                  <c:v>-4.5104000018909574E-3</c:v>
                </c:pt>
                <c:pt idx="73">
                  <c:v>-1.6688000032445416E-3</c:v>
                </c:pt>
                <c:pt idx="74">
                  <c:v>-3.8400000266847201E-4</c:v>
                </c:pt>
                <c:pt idx="75">
                  <c:v>5.0079999709851108E-4</c:v>
                </c:pt>
                <c:pt idx="76">
                  <c:v>1.4943999958632048E-3</c:v>
                </c:pt>
                <c:pt idx="77">
                  <c:v>1.6335999971488491E-3</c:v>
                </c:pt>
                <c:pt idx="78">
                  <c:v>9.1199999951641075E-4</c:v>
                </c:pt>
                <c:pt idx="79">
                  <c:v>1.9055999982811045E-3</c:v>
                </c:pt>
                <c:pt idx="80">
                  <c:v>-4.3376000030548312E-3</c:v>
                </c:pt>
                <c:pt idx="81">
                  <c:v>-5.2800001867581159E-5</c:v>
                </c:pt>
                <c:pt idx="82">
                  <c:v>-5.6352000028709881E-3</c:v>
                </c:pt>
                <c:pt idx="83">
                  <c:v>-1.3974400000734022E-2</c:v>
                </c:pt>
                <c:pt idx="84">
                  <c:v>-1.4689600000565406E-2</c:v>
                </c:pt>
                <c:pt idx="85">
                  <c:v>-1.0404800003016135E-2</c:v>
                </c:pt>
                <c:pt idx="86">
                  <c:v>-1.0411200000817189E-2</c:v>
                </c:pt>
                <c:pt idx="87">
                  <c:v>-5.8415999992575962E-3</c:v>
                </c:pt>
                <c:pt idx="88">
                  <c:v>-7.9504000023007393E-3</c:v>
                </c:pt>
                <c:pt idx="89">
                  <c:v>-8.3808000017597806E-3</c:v>
                </c:pt>
                <c:pt idx="90">
                  <c:v>-9.0960000052291434E-3</c:v>
                </c:pt>
                <c:pt idx="91">
                  <c:v>-1.5526400002272567E-2</c:v>
                </c:pt>
                <c:pt idx="92">
                  <c:v>-7.9632000015408266E-3</c:v>
                </c:pt>
                <c:pt idx="93">
                  <c:v>-1.3108800005284138E-2</c:v>
                </c:pt>
                <c:pt idx="94">
                  <c:v>3.6991999950259924E-3</c:v>
                </c:pt>
                <c:pt idx="95">
                  <c:v>9.6319999647676013E-4</c:v>
                </c:pt>
                <c:pt idx="96">
                  <c:v>1.4735999939148314E-3</c:v>
                </c:pt>
                <c:pt idx="97">
                  <c:v>1.0769599997729529E-2</c:v>
                </c:pt>
                <c:pt idx="98">
                  <c:v>7.3871999957191292E-3</c:v>
                </c:pt>
                <c:pt idx="99">
                  <c:v>9.0959999979531858E-3</c:v>
                </c:pt>
                <c:pt idx="100">
                  <c:v>-1.1334400001942413E-2</c:v>
                </c:pt>
                <c:pt idx="101">
                  <c:v>-1.3867200003005564E-2</c:v>
                </c:pt>
                <c:pt idx="102">
                  <c:v>-7.0255999999062624E-3</c:v>
                </c:pt>
                <c:pt idx="103">
                  <c:v>5.9615999962261412E-3</c:v>
                </c:pt>
                <c:pt idx="104">
                  <c:v>4.8095999991346616E-3</c:v>
                </c:pt>
                <c:pt idx="105">
                  <c:v>-6.1104000014893245E-3</c:v>
                </c:pt>
                <c:pt idx="106">
                  <c:v>-6.8256000049586874E-3</c:v>
                </c:pt>
                <c:pt idx="107">
                  <c:v>2.7440000012575183E-3</c:v>
                </c:pt>
                <c:pt idx="108">
                  <c:v>5.8831999995163642E-3</c:v>
                </c:pt>
                <c:pt idx="109">
                  <c:v>6.4767999974719714E-3</c:v>
                </c:pt>
                <c:pt idx="110">
                  <c:v>3.651200000604149E-3</c:v>
                </c:pt>
                <c:pt idx="111">
                  <c:v>-8.4799999967799522E-4</c:v>
                </c:pt>
                <c:pt idx="112">
                  <c:v>-1.9104000020888634E-3</c:v>
                </c:pt>
                <c:pt idx="113">
                  <c:v>4.6447999957308639E-3</c:v>
                </c:pt>
                <c:pt idx="114">
                  <c:v>2.4639999901410192E-4</c:v>
                </c:pt>
                <c:pt idx="115">
                  <c:v>-3.2576000012340955E-3</c:v>
                </c:pt>
                <c:pt idx="116">
                  <c:v>-6.8479999972623773E-3</c:v>
                </c:pt>
                <c:pt idx="117">
                  <c:v>-3.6191999970469624E-3</c:v>
                </c:pt>
                <c:pt idx="118">
                  <c:v>1.7888000002130866E-3</c:v>
                </c:pt>
                <c:pt idx="119">
                  <c:v>-7.2560000044177286E-3</c:v>
                </c:pt>
                <c:pt idx="120">
                  <c:v>-9.9056000035488978E-3</c:v>
                </c:pt>
                <c:pt idx="121">
                  <c:v>-3.8208000041777268E-3</c:v>
                </c:pt>
                <c:pt idx="122">
                  <c:v>6.0143999944557436E-3</c:v>
                </c:pt>
                <c:pt idx="123">
                  <c:v>-1.4204799997969531E-2</c:v>
                </c:pt>
                <c:pt idx="124">
                  <c:v>-3.9200000028358772E-3</c:v>
                </c:pt>
                <c:pt idx="2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8B-47C4-A7AA-34D839B7FF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Active!$I$21:$I$475</c:f>
              <c:numCache>
                <c:formatCode>General</c:formatCode>
                <c:ptCount val="455"/>
                <c:pt idx="125">
                  <c:v>8.0239999952027574E-3</c:v>
                </c:pt>
                <c:pt idx="126">
                  <c:v>6.0175999969942495E-3</c:v>
                </c:pt>
                <c:pt idx="127">
                  <c:v>6.3023999973665923E-3</c:v>
                </c:pt>
                <c:pt idx="128">
                  <c:v>8.5871999981463887E-3</c:v>
                </c:pt>
                <c:pt idx="129">
                  <c:v>1.1719999994966201E-2</c:v>
                </c:pt>
                <c:pt idx="130">
                  <c:v>1.2004799995338544E-2</c:v>
                </c:pt>
                <c:pt idx="131">
                  <c:v>1.300479999918025E-2</c:v>
                </c:pt>
                <c:pt idx="132">
                  <c:v>1.0289599995303433E-2</c:v>
                </c:pt>
                <c:pt idx="133">
                  <c:v>1.3574399999924935E-2</c:v>
                </c:pt>
                <c:pt idx="134">
                  <c:v>7.8591999990749173E-3</c:v>
                </c:pt>
                <c:pt idx="135">
                  <c:v>1.2852799998654518E-2</c:v>
                </c:pt>
                <c:pt idx="136">
                  <c:v>1.2137599995185155E-2</c:v>
                </c:pt>
                <c:pt idx="137">
                  <c:v>1.3241599997854792E-2</c:v>
                </c:pt>
                <c:pt idx="138">
                  <c:v>1.0235199995804578E-2</c:v>
                </c:pt>
                <c:pt idx="139">
                  <c:v>1.3519999993150122E-2</c:v>
                </c:pt>
                <c:pt idx="140">
                  <c:v>1.9089599998551421E-2</c:v>
                </c:pt>
                <c:pt idx="141">
                  <c:v>1.1374399997293949E-2</c:v>
                </c:pt>
                <c:pt idx="142">
                  <c:v>1.2798399999155663E-2</c:v>
                </c:pt>
                <c:pt idx="143">
                  <c:v>6.9375999955809675E-3</c:v>
                </c:pt>
                <c:pt idx="144">
                  <c:v>1.1070399996242486E-2</c:v>
                </c:pt>
                <c:pt idx="145">
                  <c:v>1.2355199993180577E-2</c:v>
                </c:pt>
                <c:pt idx="146">
                  <c:v>1.5355199997429736E-2</c:v>
                </c:pt>
                <c:pt idx="147">
                  <c:v>7.0639999976265244E-3</c:v>
                </c:pt>
                <c:pt idx="148">
                  <c:v>5.4527999964193441E-3</c:v>
                </c:pt>
                <c:pt idx="149">
                  <c:v>9.7375999976065941E-3</c:v>
                </c:pt>
                <c:pt idx="150">
                  <c:v>1.7591999996511731E-2</c:v>
                </c:pt>
                <c:pt idx="151">
                  <c:v>1.2870399994426407E-2</c:v>
                </c:pt>
                <c:pt idx="152">
                  <c:v>1.2009599995508324E-2</c:v>
                </c:pt>
                <c:pt idx="153">
                  <c:v>1.4294399996288121E-2</c:v>
                </c:pt>
                <c:pt idx="154">
                  <c:v>1.6857599999639206E-2</c:v>
                </c:pt>
                <c:pt idx="155">
                  <c:v>1.0142399994947482E-2</c:v>
                </c:pt>
                <c:pt idx="156">
                  <c:v>1.3996800000313669E-2</c:v>
                </c:pt>
                <c:pt idx="157">
                  <c:v>8.5663999998359941E-3</c:v>
                </c:pt>
                <c:pt idx="158">
                  <c:v>8.2752000016625971E-3</c:v>
                </c:pt>
                <c:pt idx="159">
                  <c:v>2.2559999997611158E-2</c:v>
                </c:pt>
                <c:pt idx="160">
                  <c:v>1.25183999989531E-2</c:v>
                </c:pt>
                <c:pt idx="161">
                  <c:v>3.6575999984052032E-3</c:v>
                </c:pt>
                <c:pt idx="162">
                  <c:v>3.6575999984052032E-3</c:v>
                </c:pt>
                <c:pt idx="163">
                  <c:v>7.6575999992201105E-3</c:v>
                </c:pt>
                <c:pt idx="165">
                  <c:v>1.0657599996193312E-2</c:v>
                </c:pt>
                <c:pt idx="166">
                  <c:v>6.5119999926537275E-3</c:v>
                </c:pt>
                <c:pt idx="167">
                  <c:v>1.3511999990441836E-2</c:v>
                </c:pt>
                <c:pt idx="168">
                  <c:v>2.4505599998519756E-2</c:v>
                </c:pt>
                <c:pt idx="169">
                  <c:v>1.8790399997669738E-2</c:v>
                </c:pt>
                <c:pt idx="170">
                  <c:v>1.2360000000626314E-2</c:v>
                </c:pt>
                <c:pt idx="172">
                  <c:v>1.9783999996434432E-2</c:v>
                </c:pt>
                <c:pt idx="173">
                  <c:v>7.2080000027199276E-3</c:v>
                </c:pt>
                <c:pt idx="174">
                  <c:v>9.2080000031273812E-3</c:v>
                </c:pt>
                <c:pt idx="175">
                  <c:v>3.4447999933036044E-3</c:v>
                </c:pt>
                <c:pt idx="176">
                  <c:v>1.9153599998389836E-2</c:v>
                </c:pt>
                <c:pt idx="177">
                  <c:v>1.8007999999099411E-2</c:v>
                </c:pt>
                <c:pt idx="178">
                  <c:v>1.2292799998249393E-2</c:v>
                </c:pt>
                <c:pt idx="179">
                  <c:v>7.1471999981440604E-3</c:v>
                </c:pt>
                <c:pt idx="180">
                  <c:v>9.855999996943865E-3</c:v>
                </c:pt>
                <c:pt idx="181">
                  <c:v>1.4425599998503458E-2</c:v>
                </c:pt>
                <c:pt idx="182">
                  <c:v>2.1710399996663909E-2</c:v>
                </c:pt>
                <c:pt idx="183">
                  <c:v>3.4995199996046722E-2</c:v>
                </c:pt>
                <c:pt idx="184">
                  <c:v>1.4807999999902677E-2</c:v>
                </c:pt>
                <c:pt idx="185">
                  <c:v>1.3947200000984594E-2</c:v>
                </c:pt>
                <c:pt idx="186">
                  <c:v>3.3711999931256287E-3</c:v>
                </c:pt>
                <c:pt idx="187">
                  <c:v>1.6510399997059721E-2</c:v>
                </c:pt>
                <c:pt idx="188">
                  <c:v>1.0795199996209703E-2</c:v>
                </c:pt>
                <c:pt idx="189">
                  <c:v>1.8795199997839518E-2</c:v>
                </c:pt>
                <c:pt idx="190">
                  <c:v>2.7649599993310403E-2</c:v>
                </c:pt>
                <c:pt idx="191">
                  <c:v>2.9279999944265001E-3</c:v>
                </c:pt>
                <c:pt idx="192">
                  <c:v>1.4927999996871222E-2</c:v>
                </c:pt>
                <c:pt idx="193">
                  <c:v>3.2127999947988428E-3</c:v>
                </c:pt>
                <c:pt idx="194">
                  <c:v>9.2127999960212037E-3</c:v>
                </c:pt>
                <c:pt idx="196">
                  <c:v>1.3351999994483776E-2</c:v>
                </c:pt>
                <c:pt idx="197">
                  <c:v>1.4921599999070168E-2</c:v>
                </c:pt>
                <c:pt idx="199">
                  <c:v>1.1553600001207087E-2</c:v>
                </c:pt>
                <c:pt idx="200">
                  <c:v>1.0152000002563E-2</c:v>
                </c:pt>
                <c:pt idx="201">
                  <c:v>8.1455999970785342E-3</c:v>
                </c:pt>
                <c:pt idx="202">
                  <c:v>1.5423999997437932E-2</c:v>
                </c:pt>
                <c:pt idx="203">
                  <c:v>4.5631999964825809E-3</c:v>
                </c:pt>
                <c:pt idx="204">
                  <c:v>9.5631999938632362E-3</c:v>
                </c:pt>
                <c:pt idx="205">
                  <c:v>2.5417599994398188E-2</c:v>
                </c:pt>
                <c:pt idx="206">
                  <c:v>8.7023999949451536E-3</c:v>
                </c:pt>
                <c:pt idx="207">
                  <c:v>1.5702399992733262E-2</c:v>
                </c:pt>
                <c:pt idx="208">
                  <c:v>1.6272000000753906E-2</c:v>
                </c:pt>
                <c:pt idx="209">
                  <c:v>4.6959999963291921E-3</c:v>
                </c:pt>
                <c:pt idx="210">
                  <c:v>1.2695999997959007E-2</c:v>
                </c:pt>
                <c:pt idx="211">
                  <c:v>7.4735999951371923E-3</c:v>
                </c:pt>
                <c:pt idx="212">
                  <c:v>1.5508800002862699E-2</c:v>
                </c:pt>
                <c:pt idx="213">
                  <c:v>9.7935999947367236E-3</c:v>
                </c:pt>
                <c:pt idx="214">
                  <c:v>1.0363200002757367E-2</c:v>
                </c:pt>
                <c:pt idx="215">
                  <c:v>2.4363199998333585E-2</c:v>
                </c:pt>
                <c:pt idx="216">
                  <c:v>1.3787199997750577E-2</c:v>
                </c:pt>
                <c:pt idx="217">
                  <c:v>1.2823999997635838E-2</c:v>
                </c:pt>
                <c:pt idx="218">
                  <c:v>1.6108799994981382E-2</c:v>
                </c:pt>
                <c:pt idx="219">
                  <c:v>2.0150399999693036E-2</c:v>
                </c:pt>
                <c:pt idx="220">
                  <c:v>7.4351999937789515E-3</c:v>
                </c:pt>
                <c:pt idx="221">
                  <c:v>8.7199999979929999E-3</c:v>
                </c:pt>
                <c:pt idx="222">
                  <c:v>1.3289599999552593E-2</c:v>
                </c:pt>
                <c:pt idx="223">
                  <c:v>2.0567999992636032E-2</c:v>
                </c:pt>
                <c:pt idx="224">
                  <c:v>1.3760000001639128E-4</c:v>
                </c:pt>
                <c:pt idx="225">
                  <c:v>8.1376000016462058E-3</c:v>
                </c:pt>
                <c:pt idx="226">
                  <c:v>3.2846399997652043E-2</c:v>
                </c:pt>
                <c:pt idx="227">
                  <c:v>8.3615999974426813E-3</c:v>
                </c:pt>
                <c:pt idx="228">
                  <c:v>1.5646399995603133E-2</c:v>
                </c:pt>
                <c:pt idx="229">
                  <c:v>5.9312000012141652E-3</c:v>
                </c:pt>
                <c:pt idx="230">
                  <c:v>-1.1081600001489278E-2</c:v>
                </c:pt>
                <c:pt idx="231">
                  <c:v>1.1203199996089097E-2</c:v>
                </c:pt>
                <c:pt idx="232">
                  <c:v>1.2203199992654845E-2</c:v>
                </c:pt>
                <c:pt idx="233">
                  <c:v>1.8057599998428486E-2</c:v>
                </c:pt>
                <c:pt idx="234">
                  <c:v>1.0627199997543357E-2</c:v>
                </c:pt>
                <c:pt idx="235">
                  <c:v>1.9627200003014877E-2</c:v>
                </c:pt>
                <c:pt idx="236">
                  <c:v>1.2974399993254337E-2</c:v>
                </c:pt>
                <c:pt idx="237">
                  <c:v>1.2879999994765967E-3</c:v>
                </c:pt>
                <c:pt idx="238">
                  <c:v>3.142399997159373E-3</c:v>
                </c:pt>
                <c:pt idx="239">
                  <c:v>3.4142399999836925E-2</c:v>
                </c:pt>
                <c:pt idx="240">
                  <c:v>2.4427199998172E-2</c:v>
                </c:pt>
                <c:pt idx="241">
                  <c:v>1.7566399998031557E-2</c:v>
                </c:pt>
                <c:pt idx="242">
                  <c:v>9.2751999982283451E-3</c:v>
                </c:pt>
                <c:pt idx="243">
                  <c:v>6.9359999906737357E-3</c:v>
                </c:pt>
                <c:pt idx="244">
                  <c:v>2.505599994037766E-3</c:v>
                </c:pt>
                <c:pt idx="245">
                  <c:v>1.0623999987728894E-3</c:v>
                </c:pt>
                <c:pt idx="246">
                  <c:v>1.3062399993941654E-2</c:v>
                </c:pt>
                <c:pt idx="247">
                  <c:v>6.3471999965258874E-3</c:v>
                </c:pt>
                <c:pt idx="248">
                  <c:v>1.048639999498846E-2</c:v>
                </c:pt>
                <c:pt idx="249">
                  <c:v>8.3407999991322868E-3</c:v>
                </c:pt>
                <c:pt idx="250">
                  <c:v>1.5195200001471676E-2</c:v>
                </c:pt>
                <c:pt idx="252">
                  <c:v>1.9292800003313459E-2</c:v>
                </c:pt>
                <c:pt idx="253">
                  <c:v>7.4319999985164031E-3</c:v>
                </c:pt>
                <c:pt idx="254">
                  <c:v>-1.2831999993068166E-3</c:v>
                </c:pt>
                <c:pt idx="255">
                  <c:v>1.957119999860879E-2</c:v>
                </c:pt>
                <c:pt idx="256">
                  <c:v>-5.4800000361865386E-4</c:v>
                </c:pt>
                <c:pt idx="257">
                  <c:v>1.1710400001902599E-2</c:v>
                </c:pt>
                <c:pt idx="258">
                  <c:v>-1.7200000074808486E-3</c:v>
                </c:pt>
                <c:pt idx="259">
                  <c:v>1.5279999992344528E-2</c:v>
                </c:pt>
                <c:pt idx="260">
                  <c:v>6.1343999987002462E-3</c:v>
                </c:pt>
                <c:pt idx="261">
                  <c:v>3.27359999937471E-3</c:v>
                </c:pt>
                <c:pt idx="262">
                  <c:v>9.5583999936934561E-3</c:v>
                </c:pt>
                <c:pt idx="263">
                  <c:v>2.1280000000842847E-3</c:v>
                </c:pt>
                <c:pt idx="264">
                  <c:v>9.1279999978723936E-3</c:v>
                </c:pt>
                <c:pt idx="265">
                  <c:v>9.2800000129500404E-4</c:v>
                </c:pt>
                <c:pt idx="266">
                  <c:v>3.9279999982682057E-3</c:v>
                </c:pt>
                <c:pt idx="267">
                  <c:v>4.9279999948339537E-3</c:v>
                </c:pt>
                <c:pt idx="268">
                  <c:v>8.9279999956488609E-3</c:v>
                </c:pt>
                <c:pt idx="269">
                  <c:v>9.9279999994905666E-3</c:v>
                </c:pt>
                <c:pt idx="270">
                  <c:v>1.6212799993809313E-2</c:v>
                </c:pt>
                <c:pt idx="271">
                  <c:v>2.5212799999280833E-2</c:v>
                </c:pt>
                <c:pt idx="272">
                  <c:v>6.3519999966956675E-3</c:v>
                </c:pt>
                <c:pt idx="273">
                  <c:v>1.0351999997510575E-2</c:v>
                </c:pt>
                <c:pt idx="274">
                  <c:v>1.2636799991014414E-2</c:v>
                </c:pt>
                <c:pt idx="275">
                  <c:v>5.7759999981499277E-3</c:v>
                </c:pt>
                <c:pt idx="276">
                  <c:v>-2.1328000002540648E-3</c:v>
                </c:pt>
                <c:pt idx="277">
                  <c:v>6.2911999921198003E-3</c:v>
                </c:pt>
                <c:pt idx="278">
                  <c:v>6.8608000001404434E-3</c:v>
                </c:pt>
                <c:pt idx="279">
                  <c:v>7.7152000012574717E-3</c:v>
                </c:pt>
                <c:pt idx="280">
                  <c:v>6.7087999923387542E-3</c:v>
                </c:pt>
                <c:pt idx="281">
                  <c:v>1.2783999991370365E-3</c:v>
                </c:pt>
                <c:pt idx="282">
                  <c:v>7.5567999956547283E-3</c:v>
                </c:pt>
                <c:pt idx="283">
                  <c:v>1.1556799996469636E-2</c:v>
                </c:pt>
                <c:pt idx="284">
                  <c:v>8.4111999967717566E-3</c:v>
                </c:pt>
                <c:pt idx="285">
                  <c:v>1.7411200002243277E-2</c:v>
                </c:pt>
                <c:pt idx="286">
                  <c:v>1.9807999997283332E-3</c:v>
                </c:pt>
                <c:pt idx="287">
                  <c:v>4.265599993232172E-3</c:v>
                </c:pt>
                <c:pt idx="288">
                  <c:v>4.5504000008804724E-3</c:v>
                </c:pt>
                <c:pt idx="289">
                  <c:v>2.2239999962039292E-3</c:v>
                </c:pt>
                <c:pt idx="290">
                  <c:v>-2.0640000002458692E-4</c:v>
                </c:pt>
                <c:pt idx="291">
                  <c:v>3.3631999976933002E-3</c:v>
                </c:pt>
                <c:pt idx="292">
                  <c:v>1.0913599995546974E-2</c:v>
                </c:pt>
                <c:pt idx="293">
                  <c:v>1.3871999995899387E-2</c:v>
                </c:pt>
                <c:pt idx="294">
                  <c:v>-9.8879999859491363E-4</c:v>
                </c:pt>
                <c:pt idx="295">
                  <c:v>5.0047999975504354E-3</c:v>
                </c:pt>
                <c:pt idx="296">
                  <c:v>3.2895999975153245E-3</c:v>
                </c:pt>
                <c:pt idx="297">
                  <c:v>8.5919999401085079E-4</c:v>
                </c:pt>
                <c:pt idx="298">
                  <c:v>9.9839999165851623E-4</c:v>
                </c:pt>
                <c:pt idx="299">
                  <c:v>1.0283199997502379E-2</c:v>
                </c:pt>
                <c:pt idx="300">
                  <c:v>2.5615999984438531E-3</c:v>
                </c:pt>
                <c:pt idx="301">
                  <c:v>1.6846399994392414E-2</c:v>
                </c:pt>
                <c:pt idx="302">
                  <c:v>1.0555199994996656E-2</c:v>
                </c:pt>
                <c:pt idx="303">
                  <c:v>2.2555199997441377E-2</c:v>
                </c:pt>
                <c:pt idx="304">
                  <c:v>1.6479999976581894E-3</c:v>
                </c:pt>
                <c:pt idx="305">
                  <c:v>6.2175999992177822E-3</c:v>
                </c:pt>
                <c:pt idx="306">
                  <c:v>8.2175999996252358E-3</c:v>
                </c:pt>
                <c:pt idx="307">
                  <c:v>8.5023999999975786E-3</c:v>
                </c:pt>
                <c:pt idx="308">
                  <c:v>-6.7839999974239618E-3</c:v>
                </c:pt>
                <c:pt idx="309">
                  <c:v>-2.7839999966090545E-3</c:v>
                </c:pt>
                <c:pt idx="310">
                  <c:v>2.2160000007716008E-3</c:v>
                </c:pt>
                <c:pt idx="311">
                  <c:v>1.0216000002401415E-2</c:v>
                </c:pt>
                <c:pt idx="312">
                  <c:v>1.206399999500718E-2</c:v>
                </c:pt>
                <c:pt idx="313">
                  <c:v>1.334879999194527E-2</c:v>
                </c:pt>
                <c:pt idx="314">
                  <c:v>1.2203199999930803E-2</c:v>
                </c:pt>
                <c:pt idx="315">
                  <c:v>1.6627199991489761E-2</c:v>
                </c:pt>
                <c:pt idx="316">
                  <c:v>2.8367199993226677E-2</c:v>
                </c:pt>
                <c:pt idx="317">
                  <c:v>4.4335999991744757E-3</c:v>
                </c:pt>
                <c:pt idx="318">
                  <c:v>3.5664000024553388E-3</c:v>
                </c:pt>
                <c:pt idx="319">
                  <c:v>2.214399995864369E-3</c:v>
                </c:pt>
                <c:pt idx="320">
                  <c:v>6.2143999966792762E-3</c:v>
                </c:pt>
                <c:pt idx="321">
                  <c:v>1.3499199994839728E-2</c:v>
                </c:pt>
                <c:pt idx="322">
                  <c:v>1.0687999965739436E-3</c:v>
                </c:pt>
                <c:pt idx="323">
                  <c:v>7.0687999977963045E-3</c:v>
                </c:pt>
                <c:pt idx="324">
                  <c:v>8.0687999943620525E-3</c:v>
                </c:pt>
                <c:pt idx="325">
                  <c:v>1.0068799994769506E-2</c:v>
                </c:pt>
                <c:pt idx="326">
                  <c:v>1.206879999517696E-2</c:v>
                </c:pt>
                <c:pt idx="327">
                  <c:v>7.6319999934639782E-3</c:v>
                </c:pt>
                <c:pt idx="328">
                  <c:v>1.4863999967928976E-3</c:v>
                </c:pt>
                <c:pt idx="329">
                  <c:v>-1.859200005128514E-3</c:v>
                </c:pt>
                <c:pt idx="330">
                  <c:v>9.951999963959679E-4</c:v>
                </c:pt>
                <c:pt idx="331">
                  <c:v>1.9952000002376735E-3</c:v>
                </c:pt>
                <c:pt idx="332">
                  <c:v>2.9951999968034215E-3</c:v>
                </c:pt>
                <c:pt idx="333">
                  <c:v>1.9887999951606616E-3</c:v>
                </c:pt>
                <c:pt idx="334">
                  <c:v>5.5584000001545064E-3</c:v>
                </c:pt>
                <c:pt idx="335">
                  <c:v>1.1564000000362284E-2</c:v>
                </c:pt>
                <c:pt idx="336">
                  <c:v>2.5695999938761815E-3</c:v>
                </c:pt>
                <c:pt idx="337">
                  <c:v>3.1327999968198128E-3</c:v>
                </c:pt>
                <c:pt idx="338">
                  <c:v>1.4126399997621775E-2</c:v>
                </c:pt>
                <c:pt idx="339">
                  <c:v>5.065599994850345E-3</c:v>
                </c:pt>
                <c:pt idx="340">
                  <c:v>6.0655999986920506E-3</c:v>
                </c:pt>
                <c:pt idx="341">
                  <c:v>1.2198399999761023E-2</c:v>
                </c:pt>
                <c:pt idx="343">
                  <c:v>-8.6240000382531434E-4</c:v>
                </c:pt>
                <c:pt idx="344">
                  <c:v>1.3760000001639128E-4</c:v>
                </c:pt>
                <c:pt idx="345">
                  <c:v>2.1375999931478873E-3</c:v>
                </c:pt>
                <c:pt idx="346">
                  <c:v>4.1375999935553409E-3</c:v>
                </c:pt>
                <c:pt idx="347">
                  <c:v>6.1375999939627945E-3</c:v>
                </c:pt>
                <c:pt idx="348">
                  <c:v>7.1375999978045002E-3</c:v>
                </c:pt>
                <c:pt idx="349">
                  <c:v>-1.2927999996463768E-3</c:v>
                </c:pt>
                <c:pt idx="350">
                  <c:v>-1.2927999996463768E-3</c:v>
                </c:pt>
                <c:pt idx="351">
                  <c:v>-2.9280000308062881E-4</c:v>
                </c:pt>
                <c:pt idx="353">
                  <c:v>1.1707199999364093E-2</c:v>
                </c:pt>
                <c:pt idx="354">
                  <c:v>1.4707200003613252E-2</c:v>
                </c:pt>
                <c:pt idx="355">
                  <c:v>1.5707200000179E-2</c:v>
                </c:pt>
                <c:pt idx="356">
                  <c:v>1.6707199996744748E-2</c:v>
                </c:pt>
                <c:pt idx="358">
                  <c:v>3.5615999950096011E-3</c:v>
                </c:pt>
                <c:pt idx="359">
                  <c:v>-5.1536000028136186E-3</c:v>
                </c:pt>
                <c:pt idx="360">
                  <c:v>1.5024000022094697E-3</c:v>
                </c:pt>
                <c:pt idx="361">
                  <c:v>3.2111999971675687E-3</c:v>
                </c:pt>
                <c:pt idx="362">
                  <c:v>1.7911999995703809E-2</c:v>
                </c:pt>
                <c:pt idx="363">
                  <c:v>1.9679999968502671E-4</c:v>
                </c:pt>
                <c:pt idx="364">
                  <c:v>5.196799997065682E-3</c:v>
                </c:pt>
                <c:pt idx="365">
                  <c:v>-6.7104000045219436E-3</c:v>
                </c:pt>
                <c:pt idx="366">
                  <c:v>1.470559999870602E-2</c:v>
                </c:pt>
                <c:pt idx="367">
                  <c:v>1.4990399991802406E-2</c:v>
                </c:pt>
                <c:pt idx="368">
                  <c:v>-7.2480000380892307E-4</c:v>
                </c:pt>
                <c:pt idx="369">
                  <c:v>3.2751999970059842E-3</c:v>
                </c:pt>
                <c:pt idx="370">
                  <c:v>5.2751999974134378E-3</c:v>
                </c:pt>
                <c:pt idx="371">
                  <c:v>8.2752000016625971E-3</c:v>
                </c:pt>
                <c:pt idx="372">
                  <c:v>-2.3472000029869378E-3</c:v>
                </c:pt>
                <c:pt idx="376">
                  <c:v>7.7759999840054661E-4</c:v>
                </c:pt>
                <c:pt idx="382">
                  <c:v>1.0777599993161857E-2</c:v>
                </c:pt>
                <c:pt idx="391">
                  <c:v>1.4201600002706982E-2</c:v>
                </c:pt>
                <c:pt idx="392">
                  <c:v>5.3871999989496544E-3</c:v>
                </c:pt>
                <c:pt idx="393">
                  <c:v>2.9567999954451807E-3</c:v>
                </c:pt>
                <c:pt idx="394">
                  <c:v>1.8453599994245451E-2</c:v>
                </c:pt>
                <c:pt idx="396">
                  <c:v>-2.5807999991229735E-3</c:v>
                </c:pt>
                <c:pt idx="397">
                  <c:v>1.184320000174921E-2</c:v>
                </c:pt>
                <c:pt idx="398">
                  <c:v>6.0287999949650839E-3</c:v>
                </c:pt>
                <c:pt idx="399">
                  <c:v>1.2836800000513904E-2</c:v>
                </c:pt>
                <c:pt idx="408">
                  <c:v>1.291520000086166E-2</c:v>
                </c:pt>
                <c:pt idx="411">
                  <c:v>8.1599999975878745E-4</c:v>
                </c:pt>
                <c:pt idx="412">
                  <c:v>7.4583999958122149E-3</c:v>
                </c:pt>
                <c:pt idx="413">
                  <c:v>-1.6608000005362555E-3</c:v>
                </c:pt>
                <c:pt idx="420">
                  <c:v>6.9872000021860003E-3</c:v>
                </c:pt>
                <c:pt idx="442">
                  <c:v>-2.424160014197696E-2</c:v>
                </c:pt>
                <c:pt idx="444">
                  <c:v>-2.2371999999450054E-2</c:v>
                </c:pt>
                <c:pt idx="445">
                  <c:v>-2.6469600001291838E-2</c:v>
                </c:pt>
                <c:pt idx="446">
                  <c:v>-7.6208000027691014E-3</c:v>
                </c:pt>
                <c:pt idx="447">
                  <c:v>-3.1821600001421757E-2</c:v>
                </c:pt>
                <c:pt idx="448">
                  <c:v>-3.1821600001421757E-2</c:v>
                </c:pt>
                <c:pt idx="449">
                  <c:v>-2.9421599996567238E-2</c:v>
                </c:pt>
                <c:pt idx="450">
                  <c:v>-3.3710400006384589E-2</c:v>
                </c:pt>
                <c:pt idx="451">
                  <c:v>-3.8844000002427492E-2</c:v>
                </c:pt>
                <c:pt idx="452">
                  <c:v>-3.5843999998178333E-2</c:v>
                </c:pt>
                <c:pt idx="453">
                  <c:v>-3.4844000001612585E-2</c:v>
                </c:pt>
                <c:pt idx="454">
                  <c:v>-8.8216000003740191E-2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8B-47C4-A7AA-34D839B7FF5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Active!$J$21:$J$475</c:f>
              <c:numCache>
                <c:formatCode>General</c:formatCode>
                <c:ptCount val="455"/>
                <c:pt idx="342">
                  <c:v>-2.2731999997631647E-2</c:v>
                </c:pt>
                <c:pt idx="352">
                  <c:v>1.1407199999666773E-2</c:v>
                </c:pt>
                <c:pt idx="357">
                  <c:v>2.4507200003426988E-2</c:v>
                </c:pt>
                <c:pt idx="373">
                  <c:v>-1.2422400002833456E-2</c:v>
                </c:pt>
                <c:pt idx="374">
                  <c:v>-7.5224000029265881E-3</c:v>
                </c:pt>
                <c:pt idx="375">
                  <c:v>7.7599994256161153E-5</c:v>
                </c:pt>
                <c:pt idx="377">
                  <c:v>1.4775999952689745E-3</c:v>
                </c:pt>
                <c:pt idx="378">
                  <c:v>1.577599992742762E-3</c:v>
                </c:pt>
                <c:pt idx="379">
                  <c:v>4.9775999941630289E-3</c:v>
                </c:pt>
                <c:pt idx="380">
                  <c:v>5.5775999935576692E-3</c:v>
                </c:pt>
                <c:pt idx="383">
                  <c:v>8.2471999994595535E-3</c:v>
                </c:pt>
                <c:pt idx="384">
                  <c:v>2.3319999963860027E-3</c:v>
                </c:pt>
                <c:pt idx="385">
                  <c:v>4.3319999967934564E-3</c:v>
                </c:pt>
                <c:pt idx="386">
                  <c:v>4.3319999967934564E-3</c:v>
                </c:pt>
                <c:pt idx="387">
                  <c:v>7.131999998819083E-3</c:v>
                </c:pt>
                <c:pt idx="388">
                  <c:v>9.2319999967003241E-3</c:v>
                </c:pt>
                <c:pt idx="389">
                  <c:v>1.4832000000751577E-2</c:v>
                </c:pt>
                <c:pt idx="390">
                  <c:v>1.8931999999040272E-2</c:v>
                </c:pt>
                <c:pt idx="395">
                  <c:v>3.2495999985258095E-3</c:v>
                </c:pt>
                <c:pt idx="400">
                  <c:v>2.6455999977770261E-3</c:v>
                </c:pt>
                <c:pt idx="401">
                  <c:v>9.645599995565135E-3</c:v>
                </c:pt>
                <c:pt idx="402">
                  <c:v>1.5845599991735071E-2</c:v>
                </c:pt>
                <c:pt idx="403">
                  <c:v>2.0745599991641939E-2</c:v>
                </c:pt>
                <c:pt idx="404">
                  <c:v>2.1445599995786324E-2</c:v>
                </c:pt>
                <c:pt idx="405">
                  <c:v>9.9304000032134354E-3</c:v>
                </c:pt>
                <c:pt idx="406">
                  <c:v>1.6130399999383371E-2</c:v>
                </c:pt>
                <c:pt idx="407">
                  <c:v>1.8230399997264612E-2</c:v>
                </c:pt>
                <c:pt idx="409">
                  <c:v>1.4315200001874473E-2</c:v>
                </c:pt>
                <c:pt idx="410">
                  <c:v>1.9215200001781341E-2</c:v>
                </c:pt>
                <c:pt idx="414">
                  <c:v>-7.052000000840053E-3</c:v>
                </c:pt>
                <c:pt idx="415">
                  <c:v>-7.5199999992037192E-4</c:v>
                </c:pt>
                <c:pt idx="416">
                  <c:v>1.3479999979608692E-3</c:v>
                </c:pt>
                <c:pt idx="417">
                  <c:v>3.4479999958421104E-3</c:v>
                </c:pt>
                <c:pt idx="418">
                  <c:v>3.4479999958421104E-3</c:v>
                </c:pt>
                <c:pt idx="419">
                  <c:v>1.7948000000615139E-2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8B-47C4-A7AA-34D839B7FF5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Active!$K$21:$K$475</c:f>
              <c:numCache>
                <c:formatCode>General</c:formatCode>
                <c:ptCount val="455"/>
                <c:pt idx="381">
                  <c:v>1.0477599993464537E-2</c:v>
                </c:pt>
                <c:pt idx="424">
                  <c:v>-1.9663999992189929E-3</c:v>
                </c:pt>
                <c:pt idx="433">
                  <c:v>-2.9032000020379201E-3</c:v>
                </c:pt>
                <c:pt idx="434">
                  <c:v>-9.0952000100514852E-3</c:v>
                </c:pt>
                <c:pt idx="435">
                  <c:v>-1.4703200002259109E-2</c:v>
                </c:pt>
                <c:pt idx="436">
                  <c:v>-1.5407200007757638E-2</c:v>
                </c:pt>
                <c:pt idx="437">
                  <c:v>-1.5422400007082615E-2</c:v>
                </c:pt>
                <c:pt idx="439">
                  <c:v>-2.246960000047693E-2</c:v>
                </c:pt>
                <c:pt idx="440">
                  <c:v>-2.1800400005304255E-2</c:v>
                </c:pt>
                <c:pt idx="441">
                  <c:v>-1.9071599999733735E-2</c:v>
                </c:pt>
                <c:pt idx="443">
                  <c:v>-2.4241600003733765E-2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8B-47C4-A7AA-34D839B7FF5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Active!$L$21:$L$475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8B-47C4-A7AA-34D839B7FF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Active!$M$21:$M$475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8B-47C4-A7AA-34D839B7FF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Active!$N$21:$N$475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8B-47C4-A7AA-34D839B7FF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Active!$O$21:$O$475</c:f>
              <c:numCache>
                <c:formatCode>General</c:formatCode>
                <c:ptCount val="455"/>
                <c:pt idx="400">
                  <c:v>5.9461471486788389E-3</c:v>
                </c:pt>
                <c:pt idx="401">
                  <c:v>5.9461471486788389E-3</c:v>
                </c:pt>
                <c:pt idx="402">
                  <c:v>5.9461471486788389E-3</c:v>
                </c:pt>
                <c:pt idx="403">
                  <c:v>5.9461471486788389E-3</c:v>
                </c:pt>
                <c:pt idx="404">
                  <c:v>5.9461471486788389E-3</c:v>
                </c:pt>
                <c:pt idx="405">
                  <c:v>5.935827053239473E-3</c:v>
                </c:pt>
                <c:pt idx="406">
                  <c:v>5.935827053239473E-3</c:v>
                </c:pt>
                <c:pt idx="407">
                  <c:v>5.935827053239473E-3</c:v>
                </c:pt>
                <c:pt idx="408">
                  <c:v>5.9255069578001071E-3</c:v>
                </c:pt>
                <c:pt idx="409">
                  <c:v>5.9255069578001071E-3</c:v>
                </c:pt>
                <c:pt idx="410">
                  <c:v>5.9255069578001071E-3</c:v>
                </c:pt>
                <c:pt idx="411">
                  <c:v>5.8807865442295076E-3</c:v>
                </c:pt>
                <c:pt idx="412">
                  <c:v>5.8756264965098212E-3</c:v>
                </c:pt>
                <c:pt idx="413">
                  <c:v>5.8739064806032637E-3</c:v>
                </c:pt>
                <c:pt idx="414">
                  <c:v>4.0919700014056468E-3</c:v>
                </c:pt>
                <c:pt idx="415">
                  <c:v>4.0919700014056468E-3</c:v>
                </c:pt>
                <c:pt idx="416">
                  <c:v>4.0919700014056468E-3</c:v>
                </c:pt>
                <c:pt idx="417">
                  <c:v>4.0919700014056468E-3</c:v>
                </c:pt>
                <c:pt idx="418">
                  <c:v>4.0919700014056468E-3</c:v>
                </c:pt>
                <c:pt idx="419">
                  <c:v>4.0919700014056468E-3</c:v>
                </c:pt>
                <c:pt idx="420">
                  <c:v>4.0506896196481762E-3</c:v>
                </c:pt>
                <c:pt idx="421">
                  <c:v>-1.5531222039288708E-3</c:v>
                </c:pt>
                <c:pt idx="422">
                  <c:v>-1.5531222039288708E-3</c:v>
                </c:pt>
                <c:pt idx="423">
                  <c:v>-1.5531222039288708E-3</c:v>
                </c:pt>
                <c:pt idx="424">
                  <c:v>-1.5531222039288708E-3</c:v>
                </c:pt>
                <c:pt idx="425">
                  <c:v>-1.5531222039288708E-3</c:v>
                </c:pt>
                <c:pt idx="426">
                  <c:v>-1.5531222039288708E-3</c:v>
                </c:pt>
                <c:pt idx="427">
                  <c:v>-1.5531222039288708E-3</c:v>
                </c:pt>
                <c:pt idx="428">
                  <c:v>-1.5531222039288708E-3</c:v>
                </c:pt>
                <c:pt idx="429">
                  <c:v>-1.5531222039288708E-3</c:v>
                </c:pt>
                <c:pt idx="430">
                  <c:v>-1.5531222039288708E-3</c:v>
                </c:pt>
                <c:pt idx="431">
                  <c:v>-1.5531222039288708E-3</c:v>
                </c:pt>
                <c:pt idx="432">
                  <c:v>-1.5531222039288708E-3</c:v>
                </c:pt>
                <c:pt idx="433">
                  <c:v>-3.7960229460849357E-3</c:v>
                </c:pt>
                <c:pt idx="434">
                  <c:v>-5.5332390117119531E-3</c:v>
                </c:pt>
                <c:pt idx="435">
                  <c:v>-1.1106090548970896E-2</c:v>
                </c:pt>
                <c:pt idx="436">
                  <c:v>-1.3032508364319663E-2</c:v>
                </c:pt>
                <c:pt idx="437">
                  <c:v>-1.3042828459759036E-2</c:v>
                </c:pt>
                <c:pt idx="438">
                  <c:v>-1.6623901577219873E-2</c:v>
                </c:pt>
                <c:pt idx="439">
                  <c:v>-1.8574399615260501E-2</c:v>
                </c:pt>
                <c:pt idx="440">
                  <c:v>-2.420573169334253E-2</c:v>
                </c:pt>
                <c:pt idx="441">
                  <c:v>-2.426765226597874E-2</c:v>
                </c:pt>
                <c:pt idx="442">
                  <c:v>-2.8309689646398031E-2</c:v>
                </c:pt>
                <c:pt idx="443">
                  <c:v>-2.8309689646398031E-2</c:v>
                </c:pt>
                <c:pt idx="444">
                  <c:v>-2.9835343755517996E-2</c:v>
                </c:pt>
                <c:pt idx="445">
                  <c:v>-3.0399508972870137E-2</c:v>
                </c:pt>
                <c:pt idx="446">
                  <c:v>-3.377246016563705E-2</c:v>
                </c:pt>
                <c:pt idx="447">
                  <c:v>-3.5447755658627858E-2</c:v>
                </c:pt>
                <c:pt idx="448">
                  <c:v>-3.5447755658627858E-2</c:v>
                </c:pt>
                <c:pt idx="449">
                  <c:v>-3.5447755658627858E-2</c:v>
                </c:pt>
                <c:pt idx="450">
                  <c:v>-3.5643837471975859E-2</c:v>
                </c:pt>
                <c:pt idx="451">
                  <c:v>-3.5700597996892375E-2</c:v>
                </c:pt>
                <c:pt idx="452">
                  <c:v>-3.5700597996892375E-2</c:v>
                </c:pt>
                <c:pt idx="453">
                  <c:v>-3.5700597996892375E-2</c:v>
                </c:pt>
                <c:pt idx="454">
                  <c:v>-3.7480814460183434E-2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8B-47C4-A7AA-34D839B7FF5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8261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8267</c:v>
                </c:pt>
                <c:pt idx="384">
                  <c:v>8270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8276</c:v>
                </c:pt>
                <c:pt idx="392">
                  <c:v>8292</c:v>
                </c:pt>
                <c:pt idx="393">
                  <c:v>8298</c:v>
                </c:pt>
                <c:pt idx="394">
                  <c:v>8308.5</c:v>
                </c:pt>
                <c:pt idx="395">
                  <c:v>8806</c:v>
                </c:pt>
                <c:pt idx="396">
                  <c:v>8812</c:v>
                </c:pt>
                <c:pt idx="397">
                  <c:v>8827</c:v>
                </c:pt>
                <c:pt idx="398">
                  <c:v>8843</c:v>
                </c:pt>
                <c:pt idx="399">
                  <c:v>8848</c:v>
                </c:pt>
                <c:pt idx="400">
                  <c:v>9366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9369</c:v>
                </c:pt>
                <c:pt idx="406">
                  <c:v>9369</c:v>
                </c:pt>
                <c:pt idx="407">
                  <c:v>9369</c:v>
                </c:pt>
                <c:pt idx="408">
                  <c:v>9372</c:v>
                </c:pt>
                <c:pt idx="409">
                  <c:v>9372</c:v>
                </c:pt>
                <c:pt idx="410">
                  <c:v>9372</c:v>
                </c:pt>
                <c:pt idx="411">
                  <c:v>9385</c:v>
                </c:pt>
                <c:pt idx="412">
                  <c:v>9386.5</c:v>
                </c:pt>
                <c:pt idx="413">
                  <c:v>9387</c:v>
                </c:pt>
                <c:pt idx="414">
                  <c:v>9905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9917</c:v>
                </c:pt>
                <c:pt idx="421">
                  <c:v>11546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12198</c:v>
                </c:pt>
                <c:pt idx="434">
                  <c:v>12703</c:v>
                </c:pt>
                <c:pt idx="435">
                  <c:v>14323</c:v>
                </c:pt>
                <c:pt idx="436">
                  <c:v>14883</c:v>
                </c:pt>
                <c:pt idx="437">
                  <c:v>14886</c:v>
                </c:pt>
                <c:pt idx="438">
                  <c:v>15927</c:v>
                </c:pt>
                <c:pt idx="439">
                  <c:v>16494</c:v>
                </c:pt>
                <c:pt idx="440">
                  <c:v>18131</c:v>
                </c:pt>
                <c:pt idx="441">
                  <c:v>18149</c:v>
                </c:pt>
                <c:pt idx="442">
                  <c:v>19324</c:v>
                </c:pt>
                <c:pt idx="443">
                  <c:v>19324</c:v>
                </c:pt>
                <c:pt idx="444">
                  <c:v>19767.5</c:v>
                </c:pt>
                <c:pt idx="445">
                  <c:v>19931.5</c:v>
                </c:pt>
                <c:pt idx="446">
                  <c:v>20912</c:v>
                </c:pt>
                <c:pt idx="447">
                  <c:v>21399</c:v>
                </c:pt>
                <c:pt idx="448">
                  <c:v>21399</c:v>
                </c:pt>
                <c:pt idx="449">
                  <c:v>21399</c:v>
                </c:pt>
                <c:pt idx="450">
                  <c:v>21456</c:v>
                </c:pt>
                <c:pt idx="451">
                  <c:v>21472.5</c:v>
                </c:pt>
                <c:pt idx="452">
                  <c:v>21472.5</c:v>
                </c:pt>
                <c:pt idx="453">
                  <c:v>21472.5</c:v>
                </c:pt>
                <c:pt idx="454">
                  <c:v>21990</c:v>
                </c:pt>
              </c:numCache>
            </c:numRef>
          </c:xVal>
          <c:yVal>
            <c:numRef>
              <c:f>Active!$U$21:$U$475</c:f>
              <c:numCache>
                <c:formatCode>General</c:formatCode>
                <c:ptCount val="455"/>
                <c:pt idx="421">
                  <c:v>-1.1666400001558941E-2</c:v>
                </c:pt>
                <c:pt idx="422">
                  <c:v>-9.5664000036776997E-3</c:v>
                </c:pt>
                <c:pt idx="423">
                  <c:v>-7.5664000032702461E-3</c:v>
                </c:pt>
                <c:pt idx="425">
                  <c:v>1.3359999866224825E-4</c:v>
                </c:pt>
                <c:pt idx="426">
                  <c:v>8.335999955306761E-4</c:v>
                </c:pt>
                <c:pt idx="427">
                  <c:v>8.335999955306761E-4</c:v>
                </c:pt>
                <c:pt idx="428">
                  <c:v>8.335999955306761E-4</c:v>
                </c:pt>
                <c:pt idx="429">
                  <c:v>8.335999955306761E-4</c:v>
                </c:pt>
                <c:pt idx="430">
                  <c:v>2.2335999965434894E-3</c:v>
                </c:pt>
                <c:pt idx="431">
                  <c:v>4.3335999944247305E-3</c:v>
                </c:pt>
                <c:pt idx="432">
                  <c:v>4.3335999944247305E-3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8B-47C4-A7AA-34D839B7F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2816"/>
        <c:axId val="1"/>
      </c:scatterChart>
      <c:valAx>
        <c:axId val="78645281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4872038632968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556430446194225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28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03702096293081"/>
          <c:y val="0.90937500000000004"/>
          <c:w val="0.6469824539649080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409575</xdr:colOff>
      <xdr:row>0</xdr:row>
      <xdr:rowOff>0</xdr:rowOff>
    </xdr:from>
    <xdr:to>
      <xdr:col>28</xdr:col>
      <xdr:colOff>0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5F227DB-1FE4-9FA0-876B-BB5AE3C29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18</xdr:col>
      <xdr:colOff>257175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6F4A883-4975-345E-EF74-B06464CBC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2185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vsolj.cetus-net.org/no47.pdf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647" TargetMode="External"/><Relationship Id="rId21" Type="http://schemas.openxmlformats.org/officeDocument/2006/relationships/hyperlink" Target="http://vsolj.cetus-net.org/no47.pdf" TargetMode="External"/><Relationship Id="rId34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1867" TargetMode="External"/><Relationship Id="rId12" Type="http://schemas.openxmlformats.org/officeDocument/2006/relationships/hyperlink" Target="http://www.konkoly.hu/cgi-bin/IBVS?5378" TargetMode="External"/><Relationship Id="rId17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var.astro.cz/oejv/issues/oejv0074.pdf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konkoly.hu/cgi-bin/IBVS?647" TargetMode="External"/><Relationship Id="rId16" Type="http://schemas.openxmlformats.org/officeDocument/2006/relationships/hyperlink" Target="http://vsolj.cetus-net.org/no47.pdf" TargetMode="External"/><Relationship Id="rId20" Type="http://schemas.openxmlformats.org/officeDocument/2006/relationships/hyperlink" Target="http://vsolj.cetus-net.org/no47.pdf" TargetMode="External"/><Relationship Id="rId29" Type="http://schemas.openxmlformats.org/officeDocument/2006/relationships/hyperlink" Target="http://var.astro.cz/oejv/issues/oejv0074.pdf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30" TargetMode="External"/><Relationship Id="rId6" Type="http://schemas.openxmlformats.org/officeDocument/2006/relationships/hyperlink" Target="http://www.konkoly.hu/cgi-bin/IBVS?937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var.astro.cz/oejv/issues/oejv0074.pdf" TargetMode="External"/><Relationship Id="rId37" Type="http://schemas.openxmlformats.org/officeDocument/2006/relationships/hyperlink" Target="http://vsolj.cetus-net.org/no46.pdf" TargetMode="External"/><Relationship Id="rId40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konkoly.hu/cgi-bin/IBVS?937" TargetMode="External"/><Relationship Id="rId15" Type="http://schemas.openxmlformats.org/officeDocument/2006/relationships/hyperlink" Target="http://vsolj.cetus-net.org/no47.pdf" TargetMode="External"/><Relationship Id="rId23" Type="http://schemas.openxmlformats.org/officeDocument/2006/relationships/hyperlink" Target="http://vsolj.cetus-net.org/no47.pdf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bav-astro.de/sfs/BAVM_link.php?BAVMnr=99" TargetMode="External"/><Relationship Id="rId19" Type="http://schemas.openxmlformats.org/officeDocument/2006/relationships/hyperlink" Target="http://vsolj.cetus-net.org/no47.pdf" TargetMode="External"/><Relationship Id="rId31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779" TargetMode="External"/><Relationship Id="rId9" Type="http://schemas.openxmlformats.org/officeDocument/2006/relationships/hyperlink" Target="http://www.bav-astro.de/sfs/BAVM_link.php?BAVMnr=91" TargetMode="External"/><Relationship Id="rId14" Type="http://schemas.openxmlformats.org/officeDocument/2006/relationships/hyperlink" Target="http://vsolj.cetus-net.org/no47.pdf" TargetMode="External"/><Relationship Id="rId22" Type="http://schemas.openxmlformats.org/officeDocument/2006/relationships/hyperlink" Target="http://vsolj.cetus-net.org/no47.pdf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vsolj.cetus-net.org/no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7"/>
  <sheetViews>
    <sheetView tabSelected="1" workbookViewId="0">
      <pane xSplit="14" ySplit="22" topLeftCell="O46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0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/>
    </row>
    <row r="4" spans="1:6" x14ac:dyDescent="0.2">
      <c r="A4" s="6" t="s">
        <v>3</v>
      </c>
      <c r="C4" s="7">
        <v>44437.165800000002</v>
      </c>
      <c r="D4" s="8">
        <v>0.66423840000000001</v>
      </c>
    </row>
    <row r="5" spans="1:6" x14ac:dyDescent="0.2">
      <c r="A5" s="9" t="s">
        <v>4</v>
      </c>
      <c r="B5"/>
      <c r="C5" s="10">
        <v>-9.5</v>
      </c>
      <c r="D5" t="s">
        <v>5</v>
      </c>
    </row>
    <row r="6" spans="1:6" x14ac:dyDescent="0.2">
      <c r="A6" s="6" t="s">
        <v>6</v>
      </c>
    </row>
    <row r="7" spans="1:6" x14ac:dyDescent="0.2">
      <c r="A7" s="1" t="s">
        <v>7</v>
      </c>
      <c r="C7" s="1">
        <f>+C4</f>
        <v>44437.165800000002</v>
      </c>
    </row>
    <row r="8" spans="1:6" x14ac:dyDescent="0.2">
      <c r="A8" s="1" t="s">
        <v>8</v>
      </c>
      <c r="C8" s="1">
        <f>+D4</f>
        <v>0.66423840000000001</v>
      </c>
    </row>
    <row r="9" spans="1:6" x14ac:dyDescent="0.2">
      <c r="A9" s="11" t="s">
        <v>9</v>
      </c>
      <c r="B9" s="12">
        <v>442</v>
      </c>
      <c r="C9" s="13" t="str">
        <f>"F"&amp;B9</f>
        <v>F442</v>
      </c>
      <c r="D9" s="14" t="str">
        <f>"G"&amp;B9</f>
        <v>G442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INTERCEPT(INDIRECT($D$9):G974,INDIRECT($C$9):F974)</f>
        <v>3.8165485110387018E-2</v>
      </c>
      <c r="D11" s="2"/>
      <c r="E11"/>
    </row>
    <row r="12" spans="1:6" x14ac:dyDescent="0.2">
      <c r="A12" t="s">
        <v>13</v>
      </c>
      <c r="B12"/>
      <c r="C12" s="16">
        <f ca="1">SLOPE(INDIRECT($D$9):G974,INDIRECT($C$9):F974)</f>
        <v>-3.4400318131228035E-6</v>
      </c>
      <c r="D12" s="2"/>
      <c r="E12"/>
    </row>
    <row r="13" spans="1:6" x14ac:dyDescent="0.2">
      <c r="A13" t="s">
        <v>14</v>
      </c>
      <c r="B13"/>
      <c r="C13" s="2" t="s">
        <v>15</v>
      </c>
    </row>
    <row r="14" spans="1:6" x14ac:dyDescent="0.2">
      <c r="A14"/>
      <c r="B14"/>
      <c r="C14"/>
    </row>
    <row r="15" spans="1:6" x14ac:dyDescent="0.2">
      <c r="A15" s="17" t="s">
        <v>16</v>
      </c>
      <c r="B15"/>
      <c r="C15" s="18">
        <f ca="1">(C7+C11)+(C8+C12)*INT(MAX(F21:F3515))</f>
        <v>59043.730735185542</v>
      </c>
      <c r="E15" s="19" t="s">
        <v>17</v>
      </c>
      <c r="F15" s="10">
        <v>1</v>
      </c>
    </row>
    <row r="16" spans="1:6" x14ac:dyDescent="0.2">
      <c r="A16" s="17" t="s">
        <v>18</v>
      </c>
      <c r="B16"/>
      <c r="C16" s="18">
        <f ca="1">+C8+C12</f>
        <v>0.66423495996818693</v>
      </c>
      <c r="E16" s="19" t="s">
        <v>19</v>
      </c>
      <c r="F16" s="16">
        <f ca="1">NOW()+15018.5+$C$5/24</f>
        <v>59968.740158217588</v>
      </c>
    </row>
    <row r="17" spans="1:21" x14ac:dyDescent="0.2">
      <c r="A17" s="19" t="s">
        <v>20</v>
      </c>
      <c r="B17"/>
      <c r="C17">
        <f>COUNT(C21:C2173)</f>
        <v>455</v>
      </c>
      <c r="E17" s="19" t="s">
        <v>21</v>
      </c>
      <c r="F17" s="16">
        <f ca="1">ROUND(2*(F16-$C$7)/$C$8,0)/2+F15</f>
        <v>23383.5</v>
      </c>
    </row>
    <row r="18" spans="1:21" x14ac:dyDescent="0.2">
      <c r="A18" s="17" t="s">
        <v>22</v>
      </c>
      <c r="B18"/>
      <c r="C18" s="20">
        <f ca="1">+C15</f>
        <v>59043.730735185542</v>
      </c>
      <c r="D18" s="21">
        <f ca="1">+C16</f>
        <v>0.66423495996818693</v>
      </c>
      <c r="E18" s="19" t="s">
        <v>23</v>
      </c>
      <c r="F18" s="14">
        <f ca="1">ROUND(2*(F16-$C$15)/$C$16,0)/2+F15</f>
        <v>1393.5</v>
      </c>
    </row>
    <row r="19" spans="1:21" x14ac:dyDescent="0.2">
      <c r="E19" s="19" t="s">
        <v>24</v>
      </c>
      <c r="F19" s="22">
        <f ca="1">+$C$15+$C$16*F18-15018.5-$C$5/24</f>
        <v>44951.237985234548</v>
      </c>
    </row>
    <row r="20" spans="1:21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3" t="s">
        <v>32</v>
      </c>
      <c r="I20" s="23" t="s">
        <v>33</v>
      </c>
      <c r="J20" s="23" t="s">
        <v>34</v>
      </c>
      <c r="K20" s="23" t="s">
        <v>35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15" t="s">
        <v>41</v>
      </c>
      <c r="U20" s="24" t="s">
        <v>42</v>
      </c>
    </row>
    <row r="21" spans="1:21" x14ac:dyDescent="0.2">
      <c r="A21" s="25" t="s">
        <v>43</v>
      </c>
      <c r="B21" s="26" t="s">
        <v>44</v>
      </c>
      <c r="C21" s="27">
        <v>18424.271000000001</v>
      </c>
      <c r="D21" s="28"/>
      <c r="E21" s="1">
        <f>+(C21-C$7)/C$8</f>
        <v>-39161.985817140354</v>
      </c>
      <c r="F21" s="1">
        <f>ROUND(2*E21,0)/2</f>
        <v>-39162</v>
      </c>
      <c r="G21" s="1">
        <f>+C21-(C$7+F21*C$8)</f>
        <v>9.4207999973150436E-3</v>
      </c>
      <c r="H21" s="1">
        <f>G21</f>
        <v>9.4207999973150436E-3</v>
      </c>
      <c r="Q21" s="68">
        <f>+C21-15018.5</f>
        <v>3405.7710000000006</v>
      </c>
    </row>
    <row r="22" spans="1:21" x14ac:dyDescent="0.2">
      <c r="A22" s="25" t="s">
        <v>45</v>
      </c>
      <c r="B22" s="26" t="s">
        <v>44</v>
      </c>
      <c r="C22" s="27">
        <v>18428.25</v>
      </c>
      <c r="D22" s="28"/>
      <c r="E22" s="1">
        <f>+(C22-C$7)/C$8</f>
        <v>-39155.995498001925</v>
      </c>
      <c r="F22" s="1">
        <f>ROUND(2*E22,0)/2</f>
        <v>-39156</v>
      </c>
      <c r="G22" s="1">
        <f>+C22-(C$7+F22*C$8)</f>
        <v>2.9903999966336414E-3</v>
      </c>
      <c r="H22" s="1">
        <f>G22</f>
        <v>2.9903999966336414E-3</v>
      </c>
      <c r="Q22" s="68">
        <f>+C22-15018.5</f>
        <v>3409.75</v>
      </c>
    </row>
    <row r="23" spans="1:21" x14ac:dyDescent="0.2">
      <c r="A23" s="25" t="s">
        <v>45</v>
      </c>
      <c r="B23" s="26" t="s">
        <v>44</v>
      </c>
      <c r="C23" s="27">
        <v>18444.22</v>
      </c>
      <c r="D23" s="28"/>
      <c r="E23" s="1">
        <f>+(C23-C$7)/C$8</f>
        <v>-39131.952925335245</v>
      </c>
      <c r="F23" s="1">
        <f>ROUND(2*E23,0)/2</f>
        <v>-39132</v>
      </c>
      <c r="G23" s="1">
        <f>+C23-(C$7+F23*C$8)</f>
        <v>3.1268799997633323E-2</v>
      </c>
      <c r="H23" s="1">
        <f>G23</f>
        <v>3.1268799997633323E-2</v>
      </c>
      <c r="Q23" s="68">
        <f>+C23-15018.5</f>
        <v>3425.7200000000012</v>
      </c>
    </row>
    <row r="24" spans="1:21" x14ac:dyDescent="0.2">
      <c r="A24" s="25" t="s">
        <v>45</v>
      </c>
      <c r="B24" s="26" t="s">
        <v>44</v>
      </c>
      <c r="C24" s="27">
        <v>18448.2</v>
      </c>
      <c r="D24" s="28"/>
      <c r="E24" s="1">
        <f>+(C24-C$7)/C$8</f>
        <v>-39125.961100713241</v>
      </c>
      <c r="F24" s="1">
        <f>ROUND(2*E24,0)/2</f>
        <v>-39126</v>
      </c>
      <c r="G24" s="1">
        <f>+C24-(C$7+F24*C$8)</f>
        <v>2.5838399997155648E-2</v>
      </c>
      <c r="H24" s="1">
        <f>G24</f>
        <v>2.5838399997155648E-2</v>
      </c>
      <c r="Q24" s="68">
        <f>+C24-15018.5</f>
        <v>3429.7000000000007</v>
      </c>
    </row>
    <row r="25" spans="1:21" x14ac:dyDescent="0.2">
      <c r="A25" s="25" t="s">
        <v>45</v>
      </c>
      <c r="B25" s="26" t="s">
        <v>44</v>
      </c>
      <c r="C25" s="27">
        <v>18527.240000000002</v>
      </c>
      <c r="D25" s="28"/>
      <c r="E25" s="1">
        <f>+(C25-C$7)/C$8</f>
        <v>-39006.96767907426</v>
      </c>
      <c r="F25" s="1">
        <f>ROUND(2*E25,0)/2</f>
        <v>-39007</v>
      </c>
      <c r="G25" s="1">
        <f>+C25-(C$7+F25*C$8)</f>
        <v>2.1468799997819588E-2</v>
      </c>
      <c r="H25" s="1">
        <f>G25</f>
        <v>2.1468799997819588E-2</v>
      </c>
      <c r="Q25" s="68">
        <f>+C25-15018.5</f>
        <v>3508.7400000000016</v>
      </c>
    </row>
    <row r="26" spans="1:21" x14ac:dyDescent="0.2">
      <c r="A26" s="25" t="s">
        <v>45</v>
      </c>
      <c r="B26" s="26" t="s">
        <v>44</v>
      </c>
      <c r="C26" s="27">
        <v>18535.22</v>
      </c>
      <c r="D26" s="28"/>
      <c r="E26" s="1">
        <f>+(C26-C$7)/C$8</f>
        <v>-38994.95392015879</v>
      </c>
      <c r="F26" s="1">
        <f>ROUND(2*E26,0)/2</f>
        <v>-38995</v>
      </c>
      <c r="G26" s="1">
        <f>+C26-(C$7+F26*C$8)</f>
        <v>3.0607999997300794E-2</v>
      </c>
      <c r="H26" s="1">
        <f>G26</f>
        <v>3.0607999997300794E-2</v>
      </c>
      <c r="Q26" s="68">
        <f>+C26-15018.5</f>
        <v>3516.7200000000012</v>
      </c>
    </row>
    <row r="27" spans="1:21" x14ac:dyDescent="0.2">
      <c r="A27" s="25" t="s">
        <v>45</v>
      </c>
      <c r="B27" s="26" t="s">
        <v>44</v>
      </c>
      <c r="C27" s="27">
        <v>18561.13</v>
      </c>
      <c r="D27" s="28"/>
      <c r="E27" s="1">
        <f>+(C27-C$7)/C$8</f>
        <v>-38955.946840772835</v>
      </c>
      <c r="F27" s="1">
        <f>ROUND(2*E27,0)/2</f>
        <v>-38956</v>
      </c>
      <c r="G27" s="1">
        <f>+C27-(C$7+F27*C$8)</f>
        <v>3.5310399998706998E-2</v>
      </c>
      <c r="H27" s="1">
        <f>G27</f>
        <v>3.5310399998706998E-2</v>
      </c>
      <c r="Q27" s="68">
        <f>+C27-15018.5</f>
        <v>3542.630000000001</v>
      </c>
    </row>
    <row r="28" spans="1:21" x14ac:dyDescent="0.2">
      <c r="A28" s="25" t="s">
        <v>43</v>
      </c>
      <c r="B28" s="26" t="s">
        <v>44</v>
      </c>
      <c r="C28" s="27">
        <v>18822.169999999998</v>
      </c>
      <c r="D28" s="28"/>
      <c r="E28" s="1">
        <f>+(C28-C$7)/C$8</f>
        <v>-38562.955408780952</v>
      </c>
      <c r="F28" s="1">
        <f>ROUND(2*E28,0)/2</f>
        <v>-38563</v>
      </c>
      <c r="G28" s="1">
        <f>+C28-(C$7+F28*C$8)</f>
        <v>2.9619199995067902E-2</v>
      </c>
      <c r="H28" s="1">
        <f>G28</f>
        <v>2.9619199995067902E-2</v>
      </c>
      <c r="Q28" s="68">
        <f>+C28-15018.5</f>
        <v>3803.6699999999983</v>
      </c>
    </row>
    <row r="29" spans="1:21" x14ac:dyDescent="0.2">
      <c r="A29" s="25" t="s">
        <v>43</v>
      </c>
      <c r="B29" s="26" t="s">
        <v>44</v>
      </c>
      <c r="C29" s="27">
        <v>18830.13</v>
      </c>
      <c r="D29" s="28"/>
      <c r="E29" s="1">
        <f>+(C29-C$7)/C$8</f>
        <v>-38550.971759536937</v>
      </c>
      <c r="F29" s="1">
        <f>ROUND(2*E29,0)/2</f>
        <v>-38551</v>
      </c>
      <c r="G29" s="1">
        <f>+C29-(C$7+F29*C$8)</f>
        <v>1.875839999775053E-2</v>
      </c>
      <c r="H29" s="1">
        <f>G29</f>
        <v>1.875839999775053E-2</v>
      </c>
      <c r="Q29" s="68">
        <f>+C29-15018.5</f>
        <v>3811.630000000001</v>
      </c>
    </row>
    <row r="30" spans="1:21" x14ac:dyDescent="0.2">
      <c r="A30" s="25" t="s">
        <v>43</v>
      </c>
      <c r="B30" s="26" t="s">
        <v>44</v>
      </c>
      <c r="C30" s="27">
        <v>18970.939999999999</v>
      </c>
      <c r="D30" s="28"/>
      <c r="E30" s="1">
        <f>+(C30-C$7)/C$8</f>
        <v>-38338.984617571048</v>
      </c>
      <c r="F30" s="1">
        <f>ROUND(2*E30,0)/2</f>
        <v>-38339</v>
      </c>
      <c r="G30" s="1">
        <f>+C30-(C$7+F30*C$8)</f>
        <v>1.0217599996394711E-2</v>
      </c>
      <c r="H30" s="1">
        <f>G30</f>
        <v>1.0217599996394711E-2</v>
      </c>
      <c r="Q30" s="68">
        <f>+C30-15018.5</f>
        <v>3952.4399999999987</v>
      </c>
    </row>
    <row r="31" spans="1:21" x14ac:dyDescent="0.2">
      <c r="A31" s="25" t="s">
        <v>46</v>
      </c>
      <c r="B31" s="26" t="s">
        <v>44</v>
      </c>
      <c r="C31" s="27">
        <v>19658.41</v>
      </c>
      <c r="D31" s="28"/>
      <c r="E31" s="1">
        <f>+(C31-C$7)/C$8</f>
        <v>-37304.009825387999</v>
      </c>
      <c r="F31" s="1">
        <f>ROUND(2*E31,0)/2</f>
        <v>-37304</v>
      </c>
      <c r="G31" s="1">
        <f>+C31-(C$7+F31*C$8)</f>
        <v>-6.5264000040770043E-3</v>
      </c>
      <c r="H31" s="1">
        <f>G31</f>
        <v>-6.5264000040770043E-3</v>
      </c>
      <c r="Q31" s="68">
        <f>+C31-15018.5</f>
        <v>4639.91</v>
      </c>
    </row>
    <row r="32" spans="1:21" x14ac:dyDescent="0.2">
      <c r="A32" s="25" t="s">
        <v>46</v>
      </c>
      <c r="B32" s="26" t="s">
        <v>47</v>
      </c>
      <c r="C32" s="27">
        <v>19665.349999999999</v>
      </c>
      <c r="D32" s="28"/>
      <c r="E32" s="1">
        <f>+(C32-C$7)/C$8</f>
        <v>-37293.561769388827</v>
      </c>
      <c r="F32" s="1">
        <f>ROUND(2*E32,0)/2</f>
        <v>-37293.5</v>
      </c>
      <c r="G32" s="1">
        <f>+C32-(C$7+F32*C$8)</f>
        <v>-4.1029600004549138E-2</v>
      </c>
      <c r="H32" s="1">
        <f>G32</f>
        <v>-4.1029600004549138E-2</v>
      </c>
      <c r="Q32" s="68">
        <f>+C32-15018.5</f>
        <v>4646.8499999999985</v>
      </c>
    </row>
    <row r="33" spans="1:17" x14ac:dyDescent="0.2">
      <c r="A33" s="25" t="s">
        <v>46</v>
      </c>
      <c r="B33" s="26" t="s">
        <v>44</v>
      </c>
      <c r="C33" s="27">
        <v>19666.38</v>
      </c>
      <c r="D33" s="28"/>
      <c r="E33" s="1">
        <f>+(C33-C$7)/C$8</f>
        <v>-37292.011121308256</v>
      </c>
      <c r="F33" s="1">
        <f>ROUND(2*E33,0)/2</f>
        <v>-37292</v>
      </c>
      <c r="G33" s="1">
        <f>+C33-(C$7+F33*C$8)</f>
        <v>-7.3872000029950868E-3</v>
      </c>
      <c r="H33" s="1">
        <f>G33</f>
        <v>-7.3872000029950868E-3</v>
      </c>
      <c r="Q33" s="68">
        <f>+C33-15018.5</f>
        <v>4647.880000000001</v>
      </c>
    </row>
    <row r="34" spans="1:17" x14ac:dyDescent="0.2">
      <c r="A34" s="25" t="s">
        <v>46</v>
      </c>
      <c r="B34" s="26" t="s">
        <v>44</v>
      </c>
      <c r="C34" s="27">
        <v>19666.39</v>
      </c>
      <c r="D34" s="28"/>
      <c r="E34" s="1">
        <f>+(C34-C$7)/C$8</f>
        <v>-37291.996066472522</v>
      </c>
      <c r="F34" s="1">
        <f>ROUND(2*E34,0)/2</f>
        <v>-37292</v>
      </c>
      <c r="G34" s="1">
        <f>+C34-(C$7+F34*C$8)</f>
        <v>2.6127999954042025E-3</v>
      </c>
      <c r="H34" s="1">
        <f>G34</f>
        <v>2.6127999954042025E-3</v>
      </c>
      <c r="Q34" s="68">
        <f>+C34-15018.5</f>
        <v>4647.8899999999994</v>
      </c>
    </row>
    <row r="35" spans="1:17" x14ac:dyDescent="0.2">
      <c r="A35" s="25" t="s">
        <v>46</v>
      </c>
      <c r="B35" s="26" t="s">
        <v>47</v>
      </c>
      <c r="C35" s="27">
        <v>19685.349999999999</v>
      </c>
      <c r="D35" s="28"/>
      <c r="E35" s="1">
        <f>+(C35-C$7)/C$8</f>
        <v>-37263.452097921472</v>
      </c>
      <c r="F35" s="1">
        <f>ROUND(2*E35,0)/2</f>
        <v>-37263.5</v>
      </c>
      <c r="G35" s="1">
        <f>+C35-(C$7+F35*C$8)</f>
        <v>3.1818399995245272E-2</v>
      </c>
      <c r="H35" s="1">
        <f>G35</f>
        <v>3.1818399995245272E-2</v>
      </c>
      <c r="Q35" s="68">
        <f>+C35-15018.5</f>
        <v>4666.8499999999985</v>
      </c>
    </row>
    <row r="36" spans="1:17" x14ac:dyDescent="0.2">
      <c r="A36" s="25" t="s">
        <v>46</v>
      </c>
      <c r="B36" s="26" t="s">
        <v>44</v>
      </c>
      <c r="C36" s="27">
        <v>19686.349999999999</v>
      </c>
      <c r="D36" s="28"/>
      <c r="E36" s="1">
        <f>+(C36-C$7)/C$8</f>
        <v>-37261.946614348104</v>
      </c>
      <c r="F36" s="1">
        <f>ROUND(2*E36,0)/2</f>
        <v>-37262</v>
      </c>
      <c r="G36" s="1">
        <f>+C36-(C$7+F36*C$8)</f>
        <v>3.5460799997963477E-2</v>
      </c>
      <c r="H36" s="1">
        <f>G36</f>
        <v>3.5460799997963477E-2</v>
      </c>
      <c r="Q36" s="68">
        <f>+C36-15018.5</f>
        <v>4667.8499999999985</v>
      </c>
    </row>
    <row r="37" spans="1:17" x14ac:dyDescent="0.2">
      <c r="A37" s="25" t="s">
        <v>48</v>
      </c>
      <c r="B37" s="26" t="s">
        <v>44</v>
      </c>
      <c r="C37" s="27">
        <v>20024.419000000002</v>
      </c>
      <c r="D37" s="28"/>
      <c r="E37" s="1">
        <f>+(C37-C$7)/C$8</f>
        <v>-36752.989288183278</v>
      </c>
      <c r="F37" s="1">
        <f>ROUND(2*E37,0)/2</f>
        <v>-36753</v>
      </c>
      <c r="G37" s="1">
        <f>+C37-(C$7+F37*C$8)</f>
        <v>7.1151999982248526E-3</v>
      </c>
      <c r="H37" s="1">
        <f>G37</f>
        <v>7.1151999982248526E-3</v>
      </c>
      <c r="Q37" s="68">
        <f>+C37-15018.5</f>
        <v>5005.9190000000017</v>
      </c>
    </row>
    <row r="38" spans="1:17" x14ac:dyDescent="0.2">
      <c r="A38" s="25" t="s">
        <v>48</v>
      </c>
      <c r="B38" s="26" t="s">
        <v>44</v>
      </c>
      <c r="C38" s="27">
        <v>20036.392</v>
      </c>
      <c r="D38" s="28"/>
      <c r="E38" s="1">
        <f>+(C38-C$7)/C$8</f>
        <v>-36734.964133359354</v>
      </c>
      <c r="F38" s="1">
        <f>ROUND(2*E38,0)/2</f>
        <v>-36735</v>
      </c>
      <c r="G38" s="1">
        <f>+C38-(C$7+F38*C$8)</f>
        <v>2.3823999996238854E-2</v>
      </c>
      <c r="H38" s="1">
        <f>G38</f>
        <v>2.3823999996238854E-2</v>
      </c>
      <c r="Q38" s="68">
        <f>+C38-15018.5</f>
        <v>5017.8919999999998</v>
      </c>
    </row>
    <row r="39" spans="1:17" x14ac:dyDescent="0.2">
      <c r="A39" s="25" t="s">
        <v>48</v>
      </c>
      <c r="B39" s="26" t="s">
        <v>44</v>
      </c>
      <c r="C39" s="27">
        <v>20040.370999999999</v>
      </c>
      <c r="D39" s="28"/>
      <c r="E39" s="1">
        <f>+(C39-C$7)/C$8</f>
        <v>-36728.973814220924</v>
      </c>
      <c r="F39" s="1">
        <f>ROUND(2*E39,0)/2</f>
        <v>-36729</v>
      </c>
      <c r="G39" s="1">
        <f>+C39-(C$7+F39*C$8)</f>
        <v>1.7393599995557452E-2</v>
      </c>
      <c r="H39" s="1">
        <f>G39</f>
        <v>1.7393599995557452E-2</v>
      </c>
      <c r="Q39" s="68">
        <f>+C39-15018.5</f>
        <v>5021.8709999999992</v>
      </c>
    </row>
    <row r="40" spans="1:17" x14ac:dyDescent="0.2">
      <c r="A40" s="25" t="s">
        <v>48</v>
      </c>
      <c r="B40" s="26" t="s">
        <v>44</v>
      </c>
      <c r="C40" s="27">
        <v>20054.316999999999</v>
      </c>
      <c r="D40" s="28"/>
      <c r="E40" s="1">
        <f>+(C40-C$7)/C$8</f>
        <v>-36707.978340306741</v>
      </c>
      <c r="F40" s="1">
        <f>ROUND(2*E40,0)/2</f>
        <v>-36708</v>
      </c>
      <c r="G40" s="1">
        <f>+C40-(C$7+F40*C$8)</f>
        <v>1.4387199997145217E-2</v>
      </c>
      <c r="H40" s="1">
        <f>G40</f>
        <v>1.4387199997145217E-2</v>
      </c>
      <c r="Q40" s="68">
        <f>+C40-15018.5</f>
        <v>5035.8169999999991</v>
      </c>
    </row>
    <row r="41" spans="1:17" x14ac:dyDescent="0.2">
      <c r="A41" s="25" t="s">
        <v>48</v>
      </c>
      <c r="B41" s="26" t="s">
        <v>44</v>
      </c>
      <c r="C41" s="27">
        <v>20058.298999999999</v>
      </c>
      <c r="D41" s="28"/>
      <c r="E41" s="1">
        <f>+(C41-C$7)/C$8</f>
        <v>-36701.983504717587</v>
      </c>
      <c r="F41" s="1">
        <f>ROUND(2*E41,0)/2</f>
        <v>-36702</v>
      </c>
      <c r="G41" s="1">
        <f>+C41-(C$7+F41*C$8)</f>
        <v>1.0956799997074995E-2</v>
      </c>
      <c r="H41" s="1">
        <f>G41</f>
        <v>1.0956799997074995E-2</v>
      </c>
      <c r="Q41" s="68">
        <f>+C41-15018.5</f>
        <v>5039.7989999999991</v>
      </c>
    </row>
    <row r="42" spans="1:17" x14ac:dyDescent="0.2">
      <c r="A42" s="25" t="s">
        <v>48</v>
      </c>
      <c r="B42" s="26" t="s">
        <v>44</v>
      </c>
      <c r="C42" s="27">
        <v>20062.289000000001</v>
      </c>
      <c r="D42" s="28"/>
      <c r="E42" s="1">
        <f>+(C42-C$7)/C$8</f>
        <v>-36695.976625259849</v>
      </c>
      <c r="F42" s="1">
        <f>ROUND(2*E42,0)/2</f>
        <v>-36696</v>
      </c>
      <c r="G42" s="1">
        <f>+C42-(C$7+F42*C$8)</f>
        <v>1.5526399998634588E-2</v>
      </c>
      <c r="H42" s="1">
        <f>G42</f>
        <v>1.5526399998634588E-2</v>
      </c>
      <c r="Q42" s="68">
        <f>+C42-15018.5</f>
        <v>5043.7890000000007</v>
      </c>
    </row>
    <row r="43" spans="1:17" x14ac:dyDescent="0.2">
      <c r="A43" s="25" t="s">
        <v>48</v>
      </c>
      <c r="B43" s="26" t="s">
        <v>44</v>
      </c>
      <c r="C43" s="27">
        <v>20064.278999999999</v>
      </c>
      <c r="D43" s="28"/>
      <c r="E43" s="1">
        <f>+(C43-C$7)/C$8</f>
        <v>-36692.980712948847</v>
      </c>
      <c r="F43" s="1">
        <f>ROUND(2*E43,0)/2</f>
        <v>-36693</v>
      </c>
      <c r="G43" s="1">
        <f>+C43-(C$7+F43*C$8)</f>
        <v>1.2811199994757771E-2</v>
      </c>
      <c r="H43" s="1">
        <f>G43</f>
        <v>1.2811199994757771E-2</v>
      </c>
      <c r="Q43" s="68">
        <f>+C43-15018.5</f>
        <v>5045.7789999999986</v>
      </c>
    </row>
    <row r="44" spans="1:17" x14ac:dyDescent="0.2">
      <c r="A44" s="25" t="s">
        <v>48</v>
      </c>
      <c r="B44" s="26" t="s">
        <v>44</v>
      </c>
      <c r="C44" s="27">
        <v>20066.267</v>
      </c>
      <c r="D44" s="28"/>
      <c r="E44" s="1">
        <f>+(C44-C$7)/C$8</f>
        <v>-36689.987811604995</v>
      </c>
      <c r="F44" s="1">
        <f>ROUND(2*E44,0)/2</f>
        <v>-36690</v>
      </c>
      <c r="G44" s="1">
        <f>+C44-(C$7+F44*C$8)</f>
        <v>8.095999997749459E-3</v>
      </c>
      <c r="H44" s="1">
        <f>G44</f>
        <v>8.095999997749459E-3</v>
      </c>
      <c r="Q44" s="68">
        <f>+C44-15018.5</f>
        <v>5047.7669999999998</v>
      </c>
    </row>
    <row r="45" spans="1:17" x14ac:dyDescent="0.2">
      <c r="A45" s="25" t="s">
        <v>48</v>
      </c>
      <c r="B45" s="26" t="s">
        <v>44</v>
      </c>
      <c r="C45" s="27">
        <v>20068.258999999998</v>
      </c>
      <c r="D45" s="28"/>
      <c r="E45" s="1">
        <f>+(C45-C$7)/C$8</f>
        <v>-36686.98888832685</v>
      </c>
      <c r="F45" s="1">
        <f>ROUND(2*E45,0)/2</f>
        <v>-36687</v>
      </c>
      <c r="G45" s="1">
        <f>+C45-(C$7+F45*C$8)</f>
        <v>7.3807999942800961E-3</v>
      </c>
      <c r="H45" s="1">
        <f>G45</f>
        <v>7.3807999942800961E-3</v>
      </c>
      <c r="Q45" s="68">
        <f>+C45-15018.5</f>
        <v>5049.7589999999982</v>
      </c>
    </row>
    <row r="46" spans="1:17" x14ac:dyDescent="0.2">
      <c r="A46" s="25" t="s">
        <v>48</v>
      </c>
      <c r="B46" s="26" t="s">
        <v>44</v>
      </c>
      <c r="C46" s="27">
        <v>20070.252</v>
      </c>
      <c r="D46" s="28"/>
      <c r="E46" s="1">
        <f>+(C46-C$7)/C$8</f>
        <v>-36683.988459565124</v>
      </c>
      <c r="F46" s="1">
        <f>ROUND(2*E46,0)/2</f>
        <v>-36684</v>
      </c>
      <c r="G46" s="1">
        <f>+C46-(C$7+F46*C$8)</f>
        <v>7.6655999982904177E-3</v>
      </c>
      <c r="H46" s="1">
        <f>G46</f>
        <v>7.6655999982904177E-3</v>
      </c>
      <c r="Q46" s="68">
        <f>+C46-15018.5</f>
        <v>5051.7520000000004</v>
      </c>
    </row>
    <row r="47" spans="1:17" x14ac:dyDescent="0.2">
      <c r="A47" s="25" t="s">
        <v>48</v>
      </c>
      <c r="B47" s="26" t="s">
        <v>44</v>
      </c>
      <c r="C47" s="27">
        <v>20072.241000000002</v>
      </c>
      <c r="D47" s="28"/>
      <c r="E47" s="1">
        <f>+(C47-C$7)/C$8</f>
        <v>-36680.994052737689</v>
      </c>
      <c r="F47" s="1">
        <f>ROUND(2*E47,0)/2</f>
        <v>-36681</v>
      </c>
      <c r="G47" s="1">
        <f>+C47-(C$7+F47*C$8)</f>
        <v>3.9503999978478532E-3</v>
      </c>
      <c r="H47" s="1">
        <f>G47</f>
        <v>3.9503999978478532E-3</v>
      </c>
      <c r="Q47" s="68">
        <f>+C47-15018.5</f>
        <v>5053.7410000000018</v>
      </c>
    </row>
    <row r="48" spans="1:17" x14ac:dyDescent="0.2">
      <c r="A48" s="25" t="s">
        <v>48</v>
      </c>
      <c r="B48" s="26" t="s">
        <v>44</v>
      </c>
      <c r="C48" s="27">
        <v>20076.226999999999</v>
      </c>
      <c r="D48" s="28"/>
      <c r="E48" s="1">
        <f>+(C48-C$7)/C$8</f>
        <v>-36674.993195214251</v>
      </c>
      <c r="F48" s="1">
        <f>ROUND(2*E48,0)/2</f>
        <v>-36675</v>
      </c>
      <c r="G48" s="1">
        <f>+C48-(C$7+F48*C$8)</f>
        <v>4.51999999495456E-3</v>
      </c>
      <c r="H48" s="1">
        <f>G48</f>
        <v>4.51999999495456E-3</v>
      </c>
      <c r="Q48" s="68">
        <f>+C48-15018.5</f>
        <v>5057.726999999999</v>
      </c>
    </row>
    <row r="49" spans="1:17" x14ac:dyDescent="0.2">
      <c r="A49" s="25" t="s">
        <v>49</v>
      </c>
      <c r="B49" s="26" t="s">
        <v>44</v>
      </c>
      <c r="C49" s="27">
        <v>23913.526999999998</v>
      </c>
      <c r="D49" s="28"/>
      <c r="E49" s="1">
        <f>+(C49-C$7)/C$8</f>
        <v>-30898.00107913063</v>
      </c>
      <c r="F49" s="1">
        <f>ROUND(2*E49,0)/2</f>
        <v>-30898</v>
      </c>
      <c r="G49" s="1">
        <f>+C49-(C$7+F49*C$8)</f>
        <v>-7.1680000473861583E-4</v>
      </c>
      <c r="H49" s="1">
        <f>G49</f>
        <v>-7.1680000473861583E-4</v>
      </c>
      <c r="Q49" s="68">
        <f>+C49-15018.5</f>
        <v>8895.0269999999982</v>
      </c>
    </row>
    <row r="50" spans="1:17" x14ac:dyDescent="0.2">
      <c r="A50" s="25" t="s">
        <v>49</v>
      </c>
      <c r="B50" s="26" t="s">
        <v>44</v>
      </c>
      <c r="C50" s="27">
        <v>23933.455999999998</v>
      </c>
      <c r="D50" s="28"/>
      <c r="E50" s="1">
        <f>+(C50-C$7)/C$8</f>
        <v>-30867.998296996986</v>
      </c>
      <c r="F50" s="1">
        <f>ROUND(2*E50,0)/2</f>
        <v>-30868</v>
      </c>
      <c r="G50" s="1">
        <f>+C50-(C$7+F50*C$8)</f>
        <v>1.1311999951431062E-3</v>
      </c>
      <c r="H50" s="1">
        <f>G50</f>
        <v>1.1311999951431062E-3</v>
      </c>
      <c r="Q50" s="68">
        <f>+C50-15018.5</f>
        <v>8914.9559999999983</v>
      </c>
    </row>
    <row r="51" spans="1:17" x14ac:dyDescent="0.2">
      <c r="A51" s="25" t="s">
        <v>50</v>
      </c>
      <c r="B51" s="26" t="s">
        <v>44</v>
      </c>
      <c r="C51" s="27">
        <v>24334.63</v>
      </c>
      <c r="D51" s="28"/>
      <c r="E51" s="1">
        <f>+(C51-C$7)/C$8</f>
        <v>-30264.037429934797</v>
      </c>
      <c r="F51" s="1">
        <f>ROUND(2*E51,0)/2</f>
        <v>-30264</v>
      </c>
      <c r="G51" s="1">
        <f>+C51-(C$7+F51*C$8)</f>
        <v>-2.48624000014388E-2</v>
      </c>
      <c r="H51" s="1">
        <f>G51</f>
        <v>-2.48624000014388E-2</v>
      </c>
      <c r="Q51" s="68">
        <f>+C51-15018.5</f>
        <v>9316.130000000001</v>
      </c>
    </row>
    <row r="52" spans="1:17" x14ac:dyDescent="0.2">
      <c r="A52" s="25" t="s">
        <v>51</v>
      </c>
      <c r="B52" s="26" t="s">
        <v>44</v>
      </c>
      <c r="C52" s="27">
        <v>24432.298999999999</v>
      </c>
      <c r="D52" s="28"/>
      <c r="E52" s="1">
        <f>+(C52-C$7)/C$8</f>
        <v>-30116.998354807554</v>
      </c>
      <c r="F52" s="1">
        <f>ROUND(2*E52,0)/2</f>
        <v>-30117</v>
      </c>
      <c r="G52" s="1">
        <f>+C52-(C$7+F52*C$8)</f>
        <v>1.0927999974228442E-3</v>
      </c>
      <c r="H52" s="1">
        <f>G52</f>
        <v>1.0927999974228442E-3</v>
      </c>
      <c r="Q52" s="68">
        <f>+C52-15018.5</f>
        <v>9413.7989999999991</v>
      </c>
    </row>
    <row r="53" spans="1:17" x14ac:dyDescent="0.2">
      <c r="A53" s="25" t="s">
        <v>51</v>
      </c>
      <c r="B53" s="26" t="s">
        <v>44</v>
      </c>
      <c r="C53" s="27">
        <v>24444.255000000001</v>
      </c>
      <c r="D53" s="28"/>
      <c r="E53" s="1">
        <f>+(C53-C$7)/C$8</f>
        <v>-30098.99879320437</v>
      </c>
      <c r="F53" s="1">
        <f>ROUND(2*E53,0)/2</f>
        <v>-30099</v>
      </c>
      <c r="G53" s="1">
        <f>+C53-(C$7+F53*C$8)</f>
        <v>8.0159999924944714E-4</v>
      </c>
      <c r="H53" s="1">
        <f>G53</f>
        <v>8.0159999924944714E-4</v>
      </c>
      <c r="Q53" s="68">
        <f>+C53-15018.5</f>
        <v>9425.755000000001</v>
      </c>
    </row>
    <row r="54" spans="1:17" x14ac:dyDescent="0.2">
      <c r="A54" s="25" t="s">
        <v>51</v>
      </c>
      <c r="B54" s="26" t="s">
        <v>44</v>
      </c>
      <c r="C54" s="27">
        <v>24446.243999999999</v>
      </c>
      <c r="D54" s="28"/>
      <c r="E54" s="1">
        <f>+(C54-C$7)/C$8</f>
        <v>-30096.004386376946</v>
      </c>
      <c r="F54" s="1">
        <f>ROUND(2*E54,0)/2</f>
        <v>-30096</v>
      </c>
      <c r="G54" s="1">
        <f>+C54-(C$7+F54*C$8)</f>
        <v>-2.9136000048310962E-3</v>
      </c>
      <c r="H54" s="1">
        <f>G54</f>
        <v>-2.9136000048310962E-3</v>
      </c>
      <c r="Q54" s="68">
        <f>+C54-15018.5</f>
        <v>9427.7439999999988</v>
      </c>
    </row>
    <row r="55" spans="1:17" x14ac:dyDescent="0.2">
      <c r="A55" s="25" t="s">
        <v>51</v>
      </c>
      <c r="B55" s="26" t="s">
        <v>44</v>
      </c>
      <c r="C55" s="27">
        <v>24450.234</v>
      </c>
      <c r="D55" s="28"/>
      <c r="E55" s="1">
        <f>+(C55-C$7)/C$8</f>
        <v>-30089.997506919204</v>
      </c>
      <c r="F55" s="1">
        <f>ROUND(2*E55,0)/2</f>
        <v>-30090</v>
      </c>
      <c r="G55" s="1">
        <f>+C55-(C$7+F55*C$8)</f>
        <v>1.6559999967284966E-3</v>
      </c>
      <c r="H55" s="1">
        <f>G55</f>
        <v>1.6559999967284966E-3</v>
      </c>
      <c r="Q55" s="68">
        <f>+C55-15018.5</f>
        <v>9431.7340000000004</v>
      </c>
    </row>
    <row r="56" spans="1:17" x14ac:dyDescent="0.2">
      <c r="A56" s="25" t="s">
        <v>51</v>
      </c>
      <c r="B56" s="26" t="s">
        <v>44</v>
      </c>
      <c r="C56" s="27">
        <v>24621.603999999999</v>
      </c>
      <c r="D56" s="28"/>
      <c r="E56" s="1">
        <f>+(C56-C$7)/C$8</f>
        <v>-29832.002786951194</v>
      </c>
      <c r="F56" s="1">
        <f>ROUND(2*E56,0)/2</f>
        <v>-29832</v>
      </c>
      <c r="G56" s="1">
        <f>+C56-(C$7+F56*C$8)</f>
        <v>-1.851200002420228E-3</v>
      </c>
      <c r="H56" s="1">
        <f>G56</f>
        <v>-1.851200002420228E-3</v>
      </c>
      <c r="Q56" s="68">
        <f>+C56-15018.5</f>
        <v>9603.1039999999994</v>
      </c>
    </row>
    <row r="57" spans="1:17" x14ac:dyDescent="0.2">
      <c r="A57" s="25" t="s">
        <v>51</v>
      </c>
      <c r="B57" s="26" t="s">
        <v>44</v>
      </c>
      <c r="C57" s="27">
        <v>24625.584999999999</v>
      </c>
      <c r="D57" s="28"/>
      <c r="E57" s="1">
        <f>+(C57-C$7)/C$8</f>
        <v>-29826.009456845619</v>
      </c>
      <c r="F57" s="1">
        <f>ROUND(2*E57,0)/2</f>
        <v>-29826</v>
      </c>
      <c r="G57" s="1">
        <f>+C57-(C$7+F57*C$8)</f>
        <v>-6.2816000026941765E-3</v>
      </c>
      <c r="H57" s="1">
        <f>G57</f>
        <v>-6.2816000026941765E-3</v>
      </c>
      <c r="Q57" s="68">
        <f>+C57-15018.5</f>
        <v>9607.0849999999991</v>
      </c>
    </row>
    <row r="58" spans="1:17" x14ac:dyDescent="0.2">
      <c r="A58" s="25" t="s">
        <v>51</v>
      </c>
      <c r="B58" s="26" t="s">
        <v>44</v>
      </c>
      <c r="C58" s="27">
        <v>24649.513999999999</v>
      </c>
      <c r="D58" s="28"/>
      <c r="E58" s="1">
        <f>+(C58-C$7)/C$8</f>
        <v>-29789.984740418506</v>
      </c>
      <c r="F58" s="1">
        <f>ROUND(2*E58,0)/2</f>
        <v>-29790</v>
      </c>
      <c r="G58" s="1">
        <f>+C58-(C$7+F58*C$8)</f>
        <v>1.0135999997146428E-2</v>
      </c>
      <c r="H58" s="1">
        <f>G58</f>
        <v>1.0135999997146428E-2</v>
      </c>
      <c r="Q58" s="68">
        <f>+C58-15018.5</f>
        <v>9631.0139999999992</v>
      </c>
    </row>
    <row r="59" spans="1:17" x14ac:dyDescent="0.2">
      <c r="A59" s="25" t="s">
        <v>51</v>
      </c>
      <c r="B59" s="26" t="s">
        <v>44</v>
      </c>
      <c r="C59" s="27">
        <v>24679.405999999999</v>
      </c>
      <c r="D59" s="28"/>
      <c r="E59" s="1">
        <f>+(C59-C$7)/C$8</f>
        <v>-29744.9828254434</v>
      </c>
      <c r="F59" s="1">
        <f>ROUND(2*E59,0)/2</f>
        <v>-29745</v>
      </c>
      <c r="G59" s="1">
        <f>+C59-(C$7+F59*C$8)</f>
        <v>1.140799999848241E-2</v>
      </c>
      <c r="H59" s="1">
        <f>G59</f>
        <v>1.140799999848241E-2</v>
      </c>
      <c r="Q59" s="68">
        <f>+C59-15018.5</f>
        <v>9660.905999999999</v>
      </c>
    </row>
    <row r="60" spans="1:17" x14ac:dyDescent="0.2">
      <c r="A60" s="25" t="s">
        <v>52</v>
      </c>
      <c r="B60" s="26" t="s">
        <v>44</v>
      </c>
      <c r="C60" s="27">
        <v>24762.428</v>
      </c>
      <c r="D60" s="28"/>
      <c r="E60" s="1">
        <f>+(C60-C$7)/C$8</f>
        <v>-29619.994568215272</v>
      </c>
      <c r="F60" s="1">
        <f>ROUND(2*E60,0)/2</f>
        <v>-29620</v>
      </c>
      <c r="G60" s="1">
        <f>+C60-(C$7+F60*C$8)</f>
        <v>3.607999999076128E-3</v>
      </c>
      <c r="H60" s="1">
        <f>G60</f>
        <v>3.607999999076128E-3</v>
      </c>
      <c r="Q60" s="68">
        <f>+C60-15018.5</f>
        <v>9743.9279999999999</v>
      </c>
    </row>
    <row r="61" spans="1:17" x14ac:dyDescent="0.2">
      <c r="A61" s="25" t="s">
        <v>51</v>
      </c>
      <c r="B61" s="26" t="s">
        <v>44</v>
      </c>
      <c r="C61" s="27">
        <v>24800.288</v>
      </c>
      <c r="D61" s="28"/>
      <c r="E61" s="1">
        <f>+(C61-C$7)/C$8</f>
        <v>-29562.99696012757</v>
      </c>
      <c r="F61" s="1">
        <f>ROUND(2*E61,0)/2</f>
        <v>-29563</v>
      </c>
      <c r="G61" s="1">
        <f>+C61-(C$7+F61*C$8)</f>
        <v>2.0191999974485952E-3</v>
      </c>
      <c r="H61" s="1">
        <f>G61</f>
        <v>2.0191999974485952E-3</v>
      </c>
      <c r="Q61" s="68">
        <f>+C61-15018.5</f>
        <v>9781.7880000000005</v>
      </c>
    </row>
    <row r="62" spans="1:17" x14ac:dyDescent="0.2">
      <c r="A62" s="25" t="s">
        <v>53</v>
      </c>
      <c r="B62" s="26" t="s">
        <v>44</v>
      </c>
      <c r="C62" s="27">
        <v>24814.240000000002</v>
      </c>
      <c r="D62" s="28"/>
      <c r="E62" s="1">
        <f>+(C62-C$7)/C$8</f>
        <v>-29541.992453311945</v>
      </c>
      <c r="F62" s="1">
        <f>ROUND(2*E62,0)/2</f>
        <v>-29542</v>
      </c>
      <c r="G62" s="1">
        <f>+C62-(C$7+F62*C$8)</f>
        <v>5.0128000002587214E-3</v>
      </c>
      <c r="H62" s="1">
        <f>G62</f>
        <v>5.0128000002587214E-3</v>
      </c>
      <c r="Q62" s="68">
        <f>+C62-15018.5</f>
        <v>9795.7400000000016</v>
      </c>
    </row>
    <row r="63" spans="1:17" x14ac:dyDescent="0.2">
      <c r="A63" s="25" t="s">
        <v>49</v>
      </c>
      <c r="B63" s="26" t="s">
        <v>44</v>
      </c>
      <c r="C63" s="27">
        <v>25009.530999999999</v>
      </c>
      <c r="D63" s="28"/>
      <c r="E63" s="1">
        <f>+(C63-C$7)/C$8</f>
        <v>-29247.98506078541</v>
      </c>
      <c r="F63" s="1">
        <f>ROUND(2*E63,0)/2</f>
        <v>-29248</v>
      </c>
      <c r="G63" s="1">
        <f>+C63-(C$7+F63*C$8)</f>
        <v>9.9231999956828076E-3</v>
      </c>
      <c r="H63" s="1">
        <f>G63</f>
        <v>9.9231999956828076E-3</v>
      </c>
      <c r="Q63" s="68">
        <f>+C63-15018.5</f>
        <v>9991.030999999999</v>
      </c>
    </row>
    <row r="64" spans="1:17" x14ac:dyDescent="0.2">
      <c r="A64" s="25" t="s">
        <v>49</v>
      </c>
      <c r="B64" s="26" t="s">
        <v>44</v>
      </c>
      <c r="C64" s="27">
        <v>25011.517</v>
      </c>
      <c r="D64" s="28"/>
      <c r="E64" s="1">
        <f>+(C64-C$7)/C$8</f>
        <v>-29244.9951704087</v>
      </c>
      <c r="F64" s="1">
        <f>ROUND(2*E64,0)/2</f>
        <v>-29245</v>
      </c>
      <c r="G64" s="1">
        <f>+C64-(C$7+F64*C$8)</f>
        <v>3.2079999982670415E-3</v>
      </c>
      <c r="H64" s="1">
        <f>G64</f>
        <v>3.2079999982670415E-3</v>
      </c>
      <c r="Q64" s="68">
        <f>+C64-15018.5</f>
        <v>9993.0169999999998</v>
      </c>
    </row>
    <row r="65" spans="1:17" x14ac:dyDescent="0.2">
      <c r="A65" s="25" t="s">
        <v>49</v>
      </c>
      <c r="B65" s="26" t="s">
        <v>44</v>
      </c>
      <c r="C65" s="27">
        <v>25013.507000000001</v>
      </c>
      <c r="D65" s="28"/>
      <c r="E65" s="1">
        <f>+(C65-C$7)/C$8</f>
        <v>-29241.999258097698</v>
      </c>
      <c r="F65" s="1">
        <f>ROUND(2*E65,0)/2</f>
        <v>-29242</v>
      </c>
      <c r="G65" s="1">
        <f>+C65-(C$7+F65*C$8)</f>
        <v>4.9279999802820385E-4</v>
      </c>
      <c r="H65" s="1">
        <f>G65</f>
        <v>4.9279999802820385E-4</v>
      </c>
      <c r="Q65" s="68">
        <f>+C65-15018.5</f>
        <v>9995.0070000000014</v>
      </c>
    </row>
    <row r="66" spans="1:17" x14ac:dyDescent="0.2">
      <c r="A66" s="25" t="s">
        <v>49</v>
      </c>
      <c r="B66" s="26" t="s">
        <v>44</v>
      </c>
      <c r="C66" s="27">
        <v>25019.495999999999</v>
      </c>
      <c r="D66" s="28"/>
      <c r="E66" s="1">
        <f>+(C66-C$7)/C$8</f>
        <v>-29232.982916976802</v>
      </c>
      <c r="F66" s="1">
        <f>ROUND(2*E66,0)/2</f>
        <v>-29233</v>
      </c>
      <c r="G66" s="1">
        <f>+C66-(C$7+F66*C$8)</f>
        <v>1.1347199997544521E-2</v>
      </c>
      <c r="H66" s="1">
        <f>G66</f>
        <v>1.1347199997544521E-2</v>
      </c>
      <c r="Q66" s="68">
        <f>+C66-15018.5</f>
        <v>10000.995999999999</v>
      </c>
    </row>
    <row r="67" spans="1:17" x14ac:dyDescent="0.2">
      <c r="A67" s="25" t="s">
        <v>49</v>
      </c>
      <c r="B67" s="26" t="s">
        <v>44</v>
      </c>
      <c r="C67" s="27">
        <v>25094.417000000001</v>
      </c>
      <c r="D67" s="28"/>
      <c r="E67" s="1">
        <f>+(C67-C$7)/C$8</f>
        <v>-29120.190582176521</v>
      </c>
      <c r="F67" s="1">
        <f>ROUND(2*E67,0)/2</f>
        <v>-29120</v>
      </c>
      <c r="G67" s="1">
        <f>+C67-(C$7+F67*C$8)</f>
        <v>-0.12659200000052806</v>
      </c>
      <c r="H67" s="1">
        <f>G67</f>
        <v>-0.12659200000052806</v>
      </c>
      <c r="Q67" s="68">
        <f>+C67-15018.5</f>
        <v>10075.917000000001</v>
      </c>
    </row>
    <row r="68" spans="1:17" x14ac:dyDescent="0.2">
      <c r="A68" s="25" t="s">
        <v>51</v>
      </c>
      <c r="B68" s="26" t="s">
        <v>44</v>
      </c>
      <c r="C68" s="27">
        <v>25128.43</v>
      </c>
      <c r="D68" s="28"/>
      <c r="E68" s="1">
        <f>+(C68-C$7)/C$8</f>
        <v>-29068.984569395569</v>
      </c>
      <c r="F68" s="1">
        <f>ROUND(2*E68,0)/2</f>
        <v>-29069</v>
      </c>
      <c r="G68" s="1">
        <f>+C68-(C$7+F68*C$8)</f>
        <v>1.0249599996313918E-2</v>
      </c>
      <c r="H68" s="1">
        <f>G68</f>
        <v>1.0249599996313918E-2</v>
      </c>
      <c r="Q68" s="68">
        <f>+C68-15018.5</f>
        <v>10109.93</v>
      </c>
    </row>
    <row r="69" spans="1:17" x14ac:dyDescent="0.2">
      <c r="A69" s="25" t="s">
        <v>51</v>
      </c>
      <c r="B69" s="26" t="s">
        <v>44</v>
      </c>
      <c r="C69" s="27">
        <v>25186.219000000001</v>
      </c>
      <c r="D69" s="28"/>
      <c r="E69" s="1">
        <f>+(C69-C$7)/C$8</f>
        <v>-28981.984179174226</v>
      </c>
      <c r="F69" s="1">
        <f>ROUND(2*E69,0)/2</f>
        <v>-28982</v>
      </c>
      <c r="G69" s="1">
        <f>+C69-(C$7+F69*C$8)</f>
        <v>1.0508799998206086E-2</v>
      </c>
      <c r="H69" s="1">
        <f>G69</f>
        <v>1.0508799998206086E-2</v>
      </c>
      <c r="Q69" s="68">
        <f>+C69-15018.5</f>
        <v>10167.719000000001</v>
      </c>
    </row>
    <row r="70" spans="1:17" x14ac:dyDescent="0.2">
      <c r="A70" s="25" t="s">
        <v>51</v>
      </c>
      <c r="B70" s="26" t="s">
        <v>44</v>
      </c>
      <c r="C70" s="27">
        <v>25411.393</v>
      </c>
      <c r="D70" s="28"/>
      <c r="E70" s="1">
        <f>+(C70-C$7)/C$8</f>
        <v>-28642.988421024744</v>
      </c>
      <c r="F70" s="1">
        <f>ROUND(2*E70,0)/2</f>
        <v>-28643</v>
      </c>
      <c r="G70" s="1">
        <f>+C70-(C$7+F70*C$8)</f>
        <v>7.6911999967705924E-3</v>
      </c>
      <c r="H70" s="1">
        <f>G70</f>
        <v>7.6911999967705924E-3</v>
      </c>
      <c r="Q70" s="68">
        <f>+C70-15018.5</f>
        <v>10392.893</v>
      </c>
    </row>
    <row r="71" spans="1:17" x14ac:dyDescent="0.2">
      <c r="A71" s="25" t="s">
        <v>54</v>
      </c>
      <c r="B71" s="26" t="s">
        <v>44</v>
      </c>
      <c r="C71" s="27">
        <v>25416.04</v>
      </c>
      <c r="D71" s="28"/>
      <c r="E71" s="1">
        <f>+(C71-C$7)/C$8</f>
        <v>-28635.992438859303</v>
      </c>
      <c r="F71" s="1">
        <f>ROUND(2*E71,0)/2</f>
        <v>-28636</v>
      </c>
      <c r="G71" s="1">
        <f>+C71-(C$7+F71*C$8)</f>
        <v>5.0223999969603028E-3</v>
      </c>
      <c r="H71" s="1">
        <f>G71</f>
        <v>5.0223999969603028E-3</v>
      </c>
      <c r="Q71" s="68">
        <f>+C71-15018.5</f>
        <v>10397.540000000001</v>
      </c>
    </row>
    <row r="72" spans="1:17" x14ac:dyDescent="0.2">
      <c r="A72" s="25" t="s">
        <v>54</v>
      </c>
      <c r="B72" s="26" t="s">
        <v>44</v>
      </c>
      <c r="C72" s="27">
        <v>25416.706999999999</v>
      </c>
      <c r="D72" s="28"/>
      <c r="E72" s="1">
        <f>+(C72-C$7)/C$8</f>
        <v>-28634.988281315869</v>
      </c>
      <c r="F72" s="1">
        <f>ROUND(2*E72,0)/2</f>
        <v>-28635</v>
      </c>
      <c r="G72" s="1">
        <f>+C72-(C$7+F72*C$8)</f>
        <v>7.7839999976276886E-3</v>
      </c>
      <c r="H72" s="1">
        <f>G72</f>
        <v>7.7839999976276886E-3</v>
      </c>
      <c r="Q72" s="68">
        <f>+C72-15018.5</f>
        <v>10398.206999999999</v>
      </c>
    </row>
    <row r="73" spans="1:17" x14ac:dyDescent="0.2">
      <c r="A73" s="25" t="s">
        <v>49</v>
      </c>
      <c r="B73" s="26" t="s">
        <v>44</v>
      </c>
      <c r="C73" s="27">
        <v>25502.381000000001</v>
      </c>
      <c r="D73" s="28"/>
      <c r="E73" s="1">
        <f>+(C73-C$7)/C$8</f>
        <v>-28506.007481651166</v>
      </c>
      <c r="F73" s="1">
        <f>ROUND(2*E73,0)/2</f>
        <v>-28506</v>
      </c>
      <c r="G73" s="1">
        <f>+C73-(C$7+F73*C$8)</f>
        <v>-4.9696000023686793E-3</v>
      </c>
      <c r="H73" s="1">
        <f>G73</f>
        <v>-4.9696000023686793E-3</v>
      </c>
      <c r="Q73" s="68">
        <f>+C73-15018.5</f>
        <v>10483.881000000001</v>
      </c>
    </row>
    <row r="74" spans="1:17" x14ac:dyDescent="0.2">
      <c r="A74" s="25" t="s">
        <v>51</v>
      </c>
      <c r="B74" s="26" t="s">
        <v>44</v>
      </c>
      <c r="C74" s="27">
        <v>25506.366000000002</v>
      </c>
      <c r="D74" s="28"/>
      <c r="E74" s="1">
        <f>+(C74-C$7)/C$8</f>
        <v>-28500.008129611299</v>
      </c>
      <c r="F74" s="1">
        <f>ROUND(2*E74,0)/2</f>
        <v>-28500</v>
      </c>
      <c r="G74" s="1">
        <f>+C74-(C$7+F74*C$8)</f>
        <v>-5.4000000018277206E-3</v>
      </c>
      <c r="H74" s="1">
        <f>G74</f>
        <v>-5.4000000018277206E-3</v>
      </c>
      <c r="Q74" s="68">
        <f>+C74-15018.5</f>
        <v>10487.866000000002</v>
      </c>
    </row>
    <row r="75" spans="1:17" x14ac:dyDescent="0.2">
      <c r="A75" s="25" t="s">
        <v>49</v>
      </c>
      <c r="B75" s="26" t="s">
        <v>44</v>
      </c>
      <c r="C75" s="27">
        <v>25506.370999999999</v>
      </c>
      <c r="D75" s="28"/>
      <c r="E75" s="1">
        <f>+(C75-C$7)/C$8</f>
        <v>-28500.000602193435</v>
      </c>
      <c r="F75" s="1">
        <f>ROUND(2*E75,0)/2</f>
        <v>-28500</v>
      </c>
      <c r="G75" s="1">
        <f>+C75-(C$7+F75*C$8)</f>
        <v>-4.0000000444706529E-4</v>
      </c>
      <c r="H75" s="1">
        <f>G75</f>
        <v>-4.0000000444706529E-4</v>
      </c>
      <c r="Q75" s="68">
        <f>+C75-15018.5</f>
        <v>10487.870999999999</v>
      </c>
    </row>
    <row r="76" spans="1:17" x14ac:dyDescent="0.2">
      <c r="A76" s="25" t="s">
        <v>49</v>
      </c>
      <c r="B76" s="26" t="s">
        <v>44</v>
      </c>
      <c r="C76" s="27">
        <v>25510.353999999999</v>
      </c>
      <c r="D76" s="28"/>
      <c r="E76" s="1">
        <f>+(C76-C$7)/C$8</f>
        <v>-28494.00426112071</v>
      </c>
      <c r="F76" s="1">
        <f>ROUND(2*E76,0)/2</f>
        <v>-28494</v>
      </c>
      <c r="G76" s="1">
        <f>+C76-(C$7+F76*C$8)</f>
        <v>-2.8304000043135602E-3</v>
      </c>
      <c r="H76" s="1">
        <f>G76</f>
        <v>-2.8304000043135602E-3</v>
      </c>
      <c r="Q76" s="68">
        <f>+C76-15018.5</f>
        <v>10491.853999999999</v>
      </c>
    </row>
    <row r="77" spans="1:17" x14ac:dyDescent="0.2">
      <c r="A77" s="25" t="s">
        <v>49</v>
      </c>
      <c r="B77" s="26" t="s">
        <v>44</v>
      </c>
      <c r="C77" s="27">
        <v>25534.276000000002</v>
      </c>
      <c r="D77" s="28"/>
      <c r="E77" s="1">
        <f>+(C77-C$7)/C$8</f>
        <v>-28457.990083078606</v>
      </c>
      <c r="F77" s="1">
        <f>ROUND(2*E77,0)/2</f>
        <v>-28458</v>
      </c>
      <c r="G77" s="1">
        <f>+C77-(C$7+F77*C$8)</f>
        <v>6.5871999977389351E-3</v>
      </c>
      <c r="H77" s="1">
        <f>G77</f>
        <v>6.5871999977389351E-3</v>
      </c>
      <c r="Q77" s="68">
        <f>+C77-15018.5</f>
        <v>10515.776000000002</v>
      </c>
    </row>
    <row r="78" spans="1:17" x14ac:dyDescent="0.2">
      <c r="A78" s="25" t="s">
        <v>51</v>
      </c>
      <c r="B78" s="26" t="s">
        <v>44</v>
      </c>
      <c r="C78" s="27">
        <v>25540.240000000002</v>
      </c>
      <c r="D78" s="28"/>
      <c r="E78" s="1">
        <f>+(C78-C$7)/C$8</f>
        <v>-28449.011379047042</v>
      </c>
      <c r="F78" s="1">
        <f>ROUND(2*E78,0)/2</f>
        <v>-28449</v>
      </c>
      <c r="G78" s="1">
        <f>+C78-(C$7+F78*C$8)</f>
        <v>-7.55840000056196E-3</v>
      </c>
      <c r="H78" s="1">
        <f>G78</f>
        <v>-7.55840000056196E-3</v>
      </c>
      <c r="Q78" s="68">
        <f>+C78-15018.5</f>
        <v>10521.740000000002</v>
      </c>
    </row>
    <row r="79" spans="1:17" x14ac:dyDescent="0.2">
      <c r="A79" s="25" t="s">
        <v>51</v>
      </c>
      <c r="B79" s="26" t="s">
        <v>44</v>
      </c>
      <c r="C79" s="27">
        <v>25719.59</v>
      </c>
      <c r="D79" s="28"/>
      <c r="E79" s="1">
        <f>+(C79-C$7)/C$8</f>
        <v>-28179.002900163559</v>
      </c>
      <c r="F79" s="1">
        <f>ROUND(2*E79,0)/2</f>
        <v>-28179</v>
      </c>
      <c r="G79" s="1">
        <f>+C79-(C$7+F79*C$8)</f>
        <v>-1.9264000038674567E-3</v>
      </c>
      <c r="H79" s="1">
        <f>G79</f>
        <v>-1.9264000038674567E-3</v>
      </c>
      <c r="Q79" s="68">
        <f>+C79-15018.5</f>
        <v>10701.09</v>
      </c>
    </row>
    <row r="80" spans="1:17" x14ac:dyDescent="0.2">
      <c r="A80" s="25" t="s">
        <v>51</v>
      </c>
      <c r="B80" s="26" t="s">
        <v>44</v>
      </c>
      <c r="C80" s="27">
        <v>25759.445</v>
      </c>
      <c r="D80" s="28"/>
      <c r="E80" s="1">
        <f>+(C80-C$7)/C$8</f>
        <v>-28119.001852346992</v>
      </c>
      <c r="F80" s="1">
        <f>ROUND(2*E80,0)/2</f>
        <v>-28119</v>
      </c>
      <c r="G80" s="1">
        <f>+C80-(C$7+F80*C$8)</f>
        <v>-1.2304000010772143E-3</v>
      </c>
      <c r="H80" s="1">
        <f>G80</f>
        <v>-1.2304000010772143E-3</v>
      </c>
      <c r="Q80" s="68">
        <f>+C80-15018.5</f>
        <v>10740.945</v>
      </c>
    </row>
    <row r="81" spans="1:17" x14ac:dyDescent="0.2">
      <c r="A81" s="25" t="s">
        <v>49</v>
      </c>
      <c r="B81" s="26" t="s">
        <v>44</v>
      </c>
      <c r="C81" s="27">
        <v>25759.453000000001</v>
      </c>
      <c r="D81" s="28"/>
      <c r="E81" s="1">
        <f>+(C81-C$7)/C$8</f>
        <v>-28118.989808478404</v>
      </c>
      <c r="F81" s="1">
        <f>ROUND(2*E81,0)/2</f>
        <v>-28119</v>
      </c>
      <c r="G81" s="1">
        <f>+C81-(C$7+F81*C$8)</f>
        <v>6.7696000005526002E-3</v>
      </c>
      <c r="H81" s="1">
        <f>G81</f>
        <v>6.7696000005526002E-3</v>
      </c>
      <c r="Q81" s="68">
        <f>+C81-15018.5</f>
        <v>10740.953000000001</v>
      </c>
    </row>
    <row r="82" spans="1:17" x14ac:dyDescent="0.2">
      <c r="A82" s="25" t="s">
        <v>49</v>
      </c>
      <c r="B82" s="26" t="s">
        <v>44</v>
      </c>
      <c r="C82" s="27">
        <v>25808.606</v>
      </c>
      <c r="D82" s="28"/>
      <c r="E82" s="1">
        <f>+(C82-C$7)/C$8</f>
        <v>-28044.990774396665</v>
      </c>
      <c r="F82" s="1">
        <f>ROUND(2*E82,0)/2</f>
        <v>-28045</v>
      </c>
      <c r="G82" s="1">
        <f>+C82-(C$7+F82*C$8)</f>
        <v>6.1279999972612131E-3</v>
      </c>
      <c r="H82" s="1">
        <f>G82</f>
        <v>6.1279999972612131E-3</v>
      </c>
      <c r="Q82" s="68">
        <f>+C82-15018.5</f>
        <v>10790.106</v>
      </c>
    </row>
    <row r="83" spans="1:17" x14ac:dyDescent="0.2">
      <c r="A83" s="25" t="s">
        <v>49</v>
      </c>
      <c r="B83" s="26" t="s">
        <v>44</v>
      </c>
      <c r="C83" s="27">
        <v>25816.585999999999</v>
      </c>
      <c r="D83" s="28"/>
      <c r="E83" s="1">
        <f>+(C83-C$7)/C$8</f>
        <v>-28032.977015481192</v>
      </c>
      <c r="F83" s="1">
        <f>ROUND(2*E83,0)/2</f>
        <v>-28033</v>
      </c>
      <c r="G83" s="1">
        <f>+C83-(C$7+F83*C$8)</f>
        <v>1.526719999674242E-2</v>
      </c>
      <c r="H83" s="1">
        <f>G83</f>
        <v>1.526719999674242E-2</v>
      </c>
      <c r="Q83" s="68">
        <f>+C83-15018.5</f>
        <v>10798.085999999999</v>
      </c>
    </row>
    <row r="84" spans="1:17" x14ac:dyDescent="0.2">
      <c r="A84" s="25" t="s">
        <v>49</v>
      </c>
      <c r="B84" s="26" t="s">
        <v>44</v>
      </c>
      <c r="C84" s="27">
        <v>25826.548999999999</v>
      </c>
      <c r="D84" s="28"/>
      <c r="E84" s="1">
        <f>+(C84-C$7)/C$8</f>
        <v>-28017.977882639731</v>
      </c>
      <c r="F84" s="1">
        <f>ROUND(2*E84,0)/2</f>
        <v>-28018</v>
      </c>
      <c r="G84" s="1">
        <f>+C84-(C$7+F84*C$8)</f>
        <v>1.469119999819668E-2</v>
      </c>
      <c r="H84" s="1">
        <f>G84</f>
        <v>1.469119999819668E-2</v>
      </c>
      <c r="Q84" s="68">
        <f>+C84-15018.5</f>
        <v>10808.048999999999</v>
      </c>
    </row>
    <row r="85" spans="1:17" x14ac:dyDescent="0.2">
      <c r="A85" s="25" t="s">
        <v>49</v>
      </c>
      <c r="B85" s="26" t="s">
        <v>44</v>
      </c>
      <c r="C85" s="27">
        <v>25834.52</v>
      </c>
      <c r="D85" s="28"/>
      <c r="E85" s="1">
        <f>+(C85-C$7)/C$8</f>
        <v>-28005.977673076417</v>
      </c>
      <c r="F85" s="1">
        <f>ROUND(2*E85,0)/2</f>
        <v>-28006</v>
      </c>
      <c r="G85" s="1">
        <f>+C85-(C$7+F85*C$8)</f>
        <v>1.4830399999482324E-2</v>
      </c>
      <c r="H85" s="1">
        <f>G85</f>
        <v>1.4830399999482324E-2</v>
      </c>
      <c r="Q85" s="68">
        <f>+C85-15018.5</f>
        <v>10816.02</v>
      </c>
    </row>
    <row r="86" spans="1:17" x14ac:dyDescent="0.2">
      <c r="A86" s="25" t="s">
        <v>51</v>
      </c>
      <c r="B86" s="26" t="s">
        <v>44</v>
      </c>
      <c r="C86" s="27">
        <v>25864.394</v>
      </c>
      <c r="D86" s="28"/>
      <c r="E86" s="1">
        <f>+(C86-C$7)/C$8</f>
        <v>-27961.002856805633</v>
      </c>
      <c r="F86" s="1">
        <f>ROUND(2*E86,0)/2</f>
        <v>-27961</v>
      </c>
      <c r="G86" s="1">
        <f>+C86-(C$7+F86*C$8)</f>
        <v>-1.8976000028487761E-3</v>
      </c>
      <c r="H86" s="1">
        <f>G86</f>
        <v>-1.8976000028487761E-3</v>
      </c>
      <c r="Q86" s="68">
        <f>+C86-15018.5</f>
        <v>10845.894</v>
      </c>
    </row>
    <row r="87" spans="1:17" x14ac:dyDescent="0.2">
      <c r="A87" s="25" t="s">
        <v>51</v>
      </c>
      <c r="B87" s="26" t="s">
        <v>44</v>
      </c>
      <c r="C87" s="27">
        <v>25880.331999999999</v>
      </c>
      <c r="D87" s="28"/>
      <c r="E87" s="1">
        <f>+(C87-C$7)/C$8</f>
        <v>-27937.008459613302</v>
      </c>
      <c r="F87" s="1">
        <f>ROUND(2*E87,0)/2</f>
        <v>-27937</v>
      </c>
      <c r="G87" s="1">
        <f>+C87-(C$7+F87*C$8)</f>
        <v>-5.6192000047303736E-3</v>
      </c>
      <c r="H87" s="1">
        <f>G87</f>
        <v>-5.6192000047303736E-3</v>
      </c>
      <c r="Q87" s="68">
        <f>+C87-15018.5</f>
        <v>10861.831999999999</v>
      </c>
    </row>
    <row r="88" spans="1:17" x14ac:dyDescent="0.2">
      <c r="A88" s="25" t="s">
        <v>51</v>
      </c>
      <c r="B88" s="26" t="s">
        <v>44</v>
      </c>
      <c r="C88" s="27">
        <v>25882.334999999999</v>
      </c>
      <c r="D88" s="28"/>
      <c r="E88" s="1">
        <f>+(C88-C$7)/C$8</f>
        <v>-27933.992976015845</v>
      </c>
      <c r="F88" s="1">
        <f>ROUND(2*E88,0)/2</f>
        <v>-27934</v>
      </c>
      <c r="G88" s="1">
        <f>+C88-(C$7+F88*C$8)</f>
        <v>4.6655999976792373E-3</v>
      </c>
      <c r="H88" s="1">
        <f>G88</f>
        <v>4.6655999976792373E-3</v>
      </c>
      <c r="Q88" s="68">
        <f>+C88-15018.5</f>
        <v>10863.834999999999</v>
      </c>
    </row>
    <row r="89" spans="1:17" x14ac:dyDescent="0.2">
      <c r="A89" s="25" t="s">
        <v>51</v>
      </c>
      <c r="B89" s="26" t="s">
        <v>44</v>
      </c>
      <c r="C89" s="27">
        <v>25890.294000000002</v>
      </c>
      <c r="D89" s="28"/>
      <c r="E89" s="1">
        <f>+(C89-C$7)/C$8</f>
        <v>-27922.010832255408</v>
      </c>
      <c r="F89" s="1">
        <f>ROUND(2*E89,0)/2</f>
        <v>-27922</v>
      </c>
      <c r="G89" s="1">
        <f>+C89-(C$7+F89*C$8)</f>
        <v>-7.1951999998418614E-3</v>
      </c>
      <c r="H89" s="1">
        <f>G89</f>
        <v>-7.1951999998418614E-3</v>
      </c>
      <c r="Q89" s="68">
        <f>+C89-15018.5</f>
        <v>10871.794000000002</v>
      </c>
    </row>
    <row r="90" spans="1:17" x14ac:dyDescent="0.2">
      <c r="A90" s="25" t="s">
        <v>51</v>
      </c>
      <c r="B90" s="26" t="s">
        <v>44</v>
      </c>
      <c r="C90" s="27">
        <v>25922.179</v>
      </c>
      <c r="D90" s="28"/>
      <c r="E90" s="1">
        <f>+(C90-C$7)/C$8</f>
        <v>-27874.008488518582</v>
      </c>
      <c r="F90" s="1">
        <f>ROUND(2*E90,0)/2</f>
        <v>-27874</v>
      </c>
      <c r="G90" s="1">
        <f>+C90-(C$7+F90*C$8)</f>
        <v>-5.6384000017715152E-3</v>
      </c>
      <c r="H90" s="1">
        <f>G90</f>
        <v>-5.6384000017715152E-3</v>
      </c>
      <c r="Q90" s="68">
        <f>+C90-15018.5</f>
        <v>10903.679</v>
      </c>
    </row>
    <row r="91" spans="1:17" x14ac:dyDescent="0.2">
      <c r="A91" s="25" t="s">
        <v>49</v>
      </c>
      <c r="B91" s="26" t="s">
        <v>44</v>
      </c>
      <c r="C91" s="27">
        <v>26214.435000000001</v>
      </c>
      <c r="D91" s="28"/>
      <c r="E91" s="1">
        <f>+(C91-C$7)/C$8</f>
        <v>-27434.02188130045</v>
      </c>
      <c r="F91" s="1">
        <f>ROUND(2*E91,0)/2</f>
        <v>-27434</v>
      </c>
      <c r="G91" s="1">
        <f>+C91-(C$7+F91*C$8)</f>
        <v>-1.4534400001139147E-2</v>
      </c>
      <c r="H91" s="1">
        <f>G91</f>
        <v>-1.4534400001139147E-2</v>
      </c>
      <c r="Q91" s="68">
        <f>+C91-15018.5</f>
        <v>11195.935000000001</v>
      </c>
    </row>
    <row r="92" spans="1:17" x14ac:dyDescent="0.2">
      <c r="A92" s="25" t="s">
        <v>49</v>
      </c>
      <c r="B92" s="26" t="s">
        <v>44</v>
      </c>
      <c r="C92" s="27">
        <v>26216.424999999999</v>
      </c>
      <c r="D92" s="28"/>
      <c r="E92" s="1">
        <f>+(C92-C$7)/C$8</f>
        <v>-27431.025968989452</v>
      </c>
      <c r="F92" s="1">
        <f>ROUND(2*E92,0)/2</f>
        <v>-27431</v>
      </c>
      <c r="G92" s="1">
        <f>+C92-(C$7+F92*C$8)</f>
        <v>-1.7249600001377985E-2</v>
      </c>
      <c r="H92" s="1">
        <f>G92</f>
        <v>-1.7249600001377985E-2</v>
      </c>
      <c r="Q92" s="68">
        <f>+C92-15018.5</f>
        <v>11197.924999999999</v>
      </c>
    </row>
    <row r="93" spans="1:17" x14ac:dyDescent="0.2">
      <c r="A93" s="25" t="s">
        <v>51</v>
      </c>
      <c r="B93" s="26" t="s">
        <v>44</v>
      </c>
      <c r="C93" s="27">
        <v>26473.498</v>
      </c>
      <c r="D93" s="28"/>
      <c r="E93" s="1">
        <f>+(C93-C$7)/C$8</f>
        <v>-27044.006790333115</v>
      </c>
      <c r="F93" s="1">
        <f>ROUND(2*E93,0)/2</f>
        <v>-27044</v>
      </c>
      <c r="G93" s="1">
        <f>+C93-(C$7+F93*C$8)</f>
        <v>-4.5104000018909574E-3</v>
      </c>
      <c r="H93" s="1">
        <f>G93</f>
        <v>-4.5104000018909574E-3</v>
      </c>
      <c r="Q93" s="68">
        <f>+C93-15018.5</f>
        <v>11454.998</v>
      </c>
    </row>
    <row r="94" spans="1:17" x14ac:dyDescent="0.2">
      <c r="A94" s="25" t="s">
        <v>51</v>
      </c>
      <c r="B94" s="26" t="s">
        <v>44</v>
      </c>
      <c r="C94" s="27">
        <v>26507.377</v>
      </c>
      <c r="D94" s="28"/>
      <c r="E94" s="1">
        <f>+(C94-C$7)/C$8</f>
        <v>-26993.002512350991</v>
      </c>
      <c r="F94" s="1">
        <f>ROUND(2*E94,0)/2</f>
        <v>-26993</v>
      </c>
      <c r="G94" s="1">
        <f>+C94-(C$7+F94*C$8)</f>
        <v>-1.6688000032445416E-3</v>
      </c>
      <c r="H94" s="1">
        <f>G94</f>
        <v>-1.6688000032445416E-3</v>
      </c>
      <c r="Q94" s="68">
        <f>+C94-15018.5</f>
        <v>11488.877</v>
      </c>
    </row>
    <row r="95" spans="1:17" x14ac:dyDescent="0.2">
      <c r="A95" s="25" t="s">
        <v>51</v>
      </c>
      <c r="B95" s="26" t="s">
        <v>44</v>
      </c>
      <c r="C95" s="27">
        <v>26509.370999999999</v>
      </c>
      <c r="D95" s="28"/>
      <c r="E95" s="1">
        <f>+(C95-C$7)/C$8</f>
        <v>-26990.000578105697</v>
      </c>
      <c r="F95" s="1">
        <f>ROUND(2*E95,0)/2</f>
        <v>-26990</v>
      </c>
      <c r="G95" s="1">
        <f>+C95-(C$7+F95*C$8)</f>
        <v>-3.8400000266847201E-4</v>
      </c>
      <c r="H95" s="1">
        <f>G95</f>
        <v>-3.8400000266847201E-4</v>
      </c>
      <c r="Q95" s="68">
        <f>+C95-15018.5</f>
        <v>11490.870999999999</v>
      </c>
    </row>
    <row r="96" spans="1:17" x14ac:dyDescent="0.2">
      <c r="A96" s="25" t="s">
        <v>51</v>
      </c>
      <c r="B96" s="26" t="s">
        <v>44</v>
      </c>
      <c r="C96" s="27">
        <v>27175.602999999999</v>
      </c>
      <c r="D96" s="28"/>
      <c r="E96" s="1">
        <f>+(C96-C$7)/C$8</f>
        <v>-25986.999246053831</v>
      </c>
      <c r="F96" s="1">
        <f>ROUND(2*E96,0)/2</f>
        <v>-25987</v>
      </c>
      <c r="G96" s="1">
        <f>+C96-(C$7+F96*C$8)</f>
        <v>5.0079999709851108E-4</v>
      </c>
      <c r="H96" s="1">
        <f>G96</f>
        <v>5.0079999709851108E-4</v>
      </c>
      <c r="Q96" s="68">
        <f>+C96-15018.5</f>
        <v>12157.102999999999</v>
      </c>
    </row>
    <row r="97" spans="1:17" x14ac:dyDescent="0.2">
      <c r="A97" s="25" t="s">
        <v>51</v>
      </c>
      <c r="B97" s="26" t="s">
        <v>44</v>
      </c>
      <c r="C97" s="27">
        <v>27189.553</v>
      </c>
      <c r="D97" s="28"/>
      <c r="E97" s="1">
        <f>+(C97-C$7)/C$8</f>
        <v>-25965.997750205352</v>
      </c>
      <c r="F97" s="1">
        <f>ROUND(2*E97,0)/2</f>
        <v>-25966</v>
      </c>
      <c r="G97" s="1">
        <f>+C97-(C$7+F97*C$8)</f>
        <v>1.4943999958632048E-3</v>
      </c>
      <c r="H97" s="1">
        <f>G97</f>
        <v>1.4943999958632048E-3</v>
      </c>
      <c r="Q97" s="68">
        <f>+C97-15018.5</f>
        <v>12171.053</v>
      </c>
    </row>
    <row r="98" spans="1:17" x14ac:dyDescent="0.2">
      <c r="A98" s="25" t="s">
        <v>51</v>
      </c>
      <c r="B98" s="26" t="s">
        <v>44</v>
      </c>
      <c r="C98" s="27">
        <v>27197.524000000001</v>
      </c>
      <c r="D98" s="28"/>
      <c r="E98" s="1">
        <f>+(C98-C$7)/C$8</f>
        <v>-25953.997540642034</v>
      </c>
      <c r="F98" s="1">
        <f>ROUND(2*E98,0)/2</f>
        <v>-25954</v>
      </c>
      <c r="G98" s="1">
        <f>+C98-(C$7+F98*C$8)</f>
        <v>1.6335999971488491E-3</v>
      </c>
      <c r="H98" s="1">
        <f>G98</f>
        <v>1.6335999971488491E-3</v>
      </c>
      <c r="Q98" s="68">
        <f>+C98-15018.5</f>
        <v>12179.024000000001</v>
      </c>
    </row>
    <row r="99" spans="1:17" x14ac:dyDescent="0.2">
      <c r="A99" s="25" t="s">
        <v>51</v>
      </c>
      <c r="B99" s="26" t="s">
        <v>44</v>
      </c>
      <c r="C99" s="27">
        <v>27213.465</v>
      </c>
      <c r="D99" s="28"/>
      <c r="E99" s="1">
        <f>+(C99-C$7)/C$8</f>
        <v>-25929.998626998986</v>
      </c>
      <c r="F99" s="1">
        <f>ROUND(2*E99,0)/2</f>
        <v>-25930</v>
      </c>
      <c r="G99" s="1">
        <f>+C99-(C$7+F99*C$8)</f>
        <v>9.1199999951641075E-4</v>
      </c>
      <c r="H99" s="1">
        <f>G99</f>
        <v>9.1199999951641075E-4</v>
      </c>
      <c r="Q99" s="68">
        <f>+C99-15018.5</f>
        <v>12194.965</v>
      </c>
    </row>
    <row r="100" spans="1:17" x14ac:dyDescent="0.2">
      <c r="A100" s="25" t="s">
        <v>51</v>
      </c>
      <c r="B100" s="26" t="s">
        <v>44</v>
      </c>
      <c r="C100" s="27">
        <v>27227.415000000001</v>
      </c>
      <c r="D100" s="28"/>
      <c r="E100" s="1">
        <f>+(C100-C$7)/C$8</f>
        <v>-25908.997131150503</v>
      </c>
      <c r="F100" s="1">
        <f>ROUND(2*E100,0)/2</f>
        <v>-25909</v>
      </c>
      <c r="G100" s="1">
        <f>+C100-(C$7+F100*C$8)</f>
        <v>1.9055999982811045E-3</v>
      </c>
      <c r="H100" s="1">
        <f>G100</f>
        <v>1.9055999982811045E-3</v>
      </c>
      <c r="Q100" s="68">
        <f>+C100-15018.5</f>
        <v>12208.915000000001</v>
      </c>
    </row>
    <row r="101" spans="1:17" x14ac:dyDescent="0.2">
      <c r="A101" s="25" t="s">
        <v>51</v>
      </c>
      <c r="B101" s="26" t="s">
        <v>44</v>
      </c>
      <c r="C101" s="27">
        <v>27342.322</v>
      </c>
      <c r="D101" s="28"/>
      <c r="E101" s="1">
        <f>+(C101-C$7)/C$8</f>
        <v>-25736.00653018555</v>
      </c>
      <c r="F101" s="1">
        <f>ROUND(2*E101,0)/2</f>
        <v>-25736</v>
      </c>
      <c r="G101" s="1">
        <f>+C101-(C$7+F101*C$8)</f>
        <v>-4.3376000030548312E-3</v>
      </c>
      <c r="H101" s="1">
        <f>G101</f>
        <v>-4.3376000030548312E-3</v>
      </c>
      <c r="Q101" s="68">
        <f>+C101-15018.5</f>
        <v>12323.822</v>
      </c>
    </row>
    <row r="102" spans="1:17" x14ac:dyDescent="0.2">
      <c r="A102" s="25" t="s">
        <v>51</v>
      </c>
      <c r="B102" s="26" t="s">
        <v>44</v>
      </c>
      <c r="C102" s="27">
        <v>27344.319</v>
      </c>
      <c r="D102" s="28"/>
      <c r="E102" s="1">
        <f>+(C102-C$7)/C$8</f>
        <v>-25733.000079489539</v>
      </c>
      <c r="F102" s="1">
        <f>ROUND(2*E102,0)/2</f>
        <v>-25733</v>
      </c>
      <c r="G102" s="1">
        <f>+C102-(C$7+F102*C$8)</f>
        <v>-5.2800001867581159E-5</v>
      </c>
      <c r="H102" s="1">
        <f>G102</f>
        <v>-5.2800001867581159E-5</v>
      </c>
      <c r="Q102" s="68">
        <f>+C102-15018.5</f>
        <v>12325.819</v>
      </c>
    </row>
    <row r="103" spans="1:17" x14ac:dyDescent="0.2">
      <c r="A103" s="25" t="s">
        <v>51</v>
      </c>
      <c r="B103" s="26" t="s">
        <v>44</v>
      </c>
      <c r="C103" s="27">
        <v>27368.225999999999</v>
      </c>
      <c r="D103" s="28"/>
      <c r="E103" s="1">
        <f>+(C103-C$7)/C$8</f>
        <v>-25697.008483701036</v>
      </c>
      <c r="F103" s="1">
        <f>ROUND(2*E103,0)/2</f>
        <v>-25697</v>
      </c>
      <c r="G103" s="1">
        <f>+C103-(C$7+F103*C$8)</f>
        <v>-5.6352000028709881E-3</v>
      </c>
      <c r="H103" s="1">
        <f>G103</f>
        <v>-5.6352000028709881E-3</v>
      </c>
      <c r="Q103" s="68">
        <f>+C103-15018.5</f>
        <v>12349.725999999999</v>
      </c>
    </row>
    <row r="104" spans="1:17" x14ac:dyDescent="0.2">
      <c r="A104" s="25" t="s">
        <v>51</v>
      </c>
      <c r="B104" s="26" t="s">
        <v>44</v>
      </c>
      <c r="C104" s="27">
        <v>27692.366000000002</v>
      </c>
      <c r="D104" s="28"/>
      <c r="E104" s="1">
        <f>+(C104-C$7)/C$8</f>
        <v>-25209.02103822965</v>
      </c>
      <c r="F104" s="1">
        <f>ROUND(2*E104,0)/2</f>
        <v>-25209</v>
      </c>
      <c r="G104" s="1">
        <f>+C104-(C$7+F104*C$8)</f>
        <v>-1.3974400000734022E-2</v>
      </c>
      <c r="H104" s="1">
        <f>G104</f>
        <v>-1.3974400000734022E-2</v>
      </c>
      <c r="Q104" s="68">
        <f>+C104-15018.5</f>
        <v>12673.866000000002</v>
      </c>
    </row>
    <row r="105" spans="1:17" x14ac:dyDescent="0.2">
      <c r="A105" s="25" t="s">
        <v>51</v>
      </c>
      <c r="B105" s="26" t="s">
        <v>44</v>
      </c>
      <c r="C105" s="27">
        <v>27694.358</v>
      </c>
      <c r="D105" s="28"/>
      <c r="E105" s="1">
        <f>+(C105-C$7)/C$8</f>
        <v>-25206.022114951502</v>
      </c>
      <c r="F105" s="1">
        <f>ROUND(2*E105,0)/2</f>
        <v>-25206</v>
      </c>
      <c r="G105" s="1">
        <f>+C105-(C$7+F105*C$8)</f>
        <v>-1.4689600000565406E-2</v>
      </c>
      <c r="H105" s="1">
        <f>G105</f>
        <v>-1.4689600000565406E-2</v>
      </c>
      <c r="Q105" s="68">
        <f>+C105-15018.5</f>
        <v>12675.858</v>
      </c>
    </row>
    <row r="106" spans="1:17" x14ac:dyDescent="0.2">
      <c r="A106" s="25" t="s">
        <v>51</v>
      </c>
      <c r="B106" s="26" t="s">
        <v>44</v>
      </c>
      <c r="C106" s="27">
        <v>27696.355</v>
      </c>
      <c r="D106" s="28"/>
      <c r="E106" s="1">
        <f>+(C106-C$7)/C$8</f>
        <v>-25203.015664255487</v>
      </c>
      <c r="F106" s="1">
        <f>ROUND(2*E106,0)/2</f>
        <v>-25203</v>
      </c>
      <c r="G106" s="1">
        <f>+C106-(C$7+F106*C$8)</f>
        <v>-1.0404800003016135E-2</v>
      </c>
      <c r="H106" s="1">
        <f>G106</f>
        <v>-1.0404800003016135E-2</v>
      </c>
      <c r="Q106" s="68">
        <f>+C106-15018.5</f>
        <v>12677.855</v>
      </c>
    </row>
    <row r="107" spans="1:17" x14ac:dyDescent="0.2">
      <c r="A107" s="25" t="s">
        <v>51</v>
      </c>
      <c r="B107" s="26" t="s">
        <v>44</v>
      </c>
      <c r="C107" s="27">
        <v>27710.304</v>
      </c>
      <c r="D107" s="28"/>
      <c r="E107" s="1">
        <f>+(C107-C$7)/C$8</f>
        <v>-25182.015673890583</v>
      </c>
      <c r="F107" s="1">
        <f>ROUND(2*E107,0)/2</f>
        <v>-25182</v>
      </c>
      <c r="G107" s="1">
        <f>+C107-(C$7+F107*C$8)</f>
        <v>-1.0411200000817189E-2</v>
      </c>
      <c r="H107" s="1">
        <f>G107</f>
        <v>-1.0411200000817189E-2</v>
      </c>
      <c r="Q107" s="68">
        <f>+C107-15018.5</f>
        <v>12691.804</v>
      </c>
    </row>
    <row r="108" spans="1:17" x14ac:dyDescent="0.2">
      <c r="A108" s="25" t="s">
        <v>51</v>
      </c>
      <c r="B108" s="26" t="s">
        <v>44</v>
      </c>
      <c r="C108" s="27">
        <v>27714.294000000002</v>
      </c>
      <c r="D108" s="28"/>
      <c r="E108" s="1">
        <f>+(C108-C$7)/C$8</f>
        <v>-25176.008794432844</v>
      </c>
      <c r="F108" s="1">
        <f>ROUND(2*E108,0)/2</f>
        <v>-25176</v>
      </c>
      <c r="G108" s="1">
        <f>+C108-(C$7+F108*C$8)</f>
        <v>-5.8415999992575962E-3</v>
      </c>
      <c r="H108" s="1">
        <f>G108</f>
        <v>-5.8415999992575962E-3</v>
      </c>
      <c r="Q108" s="68">
        <f>+C108-15018.5</f>
        <v>12695.794000000002</v>
      </c>
    </row>
    <row r="109" spans="1:17" x14ac:dyDescent="0.2">
      <c r="A109" s="25" t="s">
        <v>51</v>
      </c>
      <c r="B109" s="26" t="s">
        <v>44</v>
      </c>
      <c r="C109" s="27">
        <v>27951.424999999999</v>
      </c>
      <c r="D109" s="28"/>
      <c r="E109" s="1">
        <f>+(C109-C$7)/C$8</f>
        <v>-24819.011969196607</v>
      </c>
      <c r="F109" s="1">
        <f>ROUND(2*E109,0)/2</f>
        <v>-24819</v>
      </c>
      <c r="G109" s="1">
        <f>+C109-(C$7+F109*C$8)</f>
        <v>-7.9504000023007393E-3</v>
      </c>
      <c r="H109" s="1">
        <f>G109</f>
        <v>-7.9504000023007393E-3</v>
      </c>
      <c r="Q109" s="68">
        <f>+C109-15018.5</f>
        <v>12932.924999999999</v>
      </c>
    </row>
    <row r="110" spans="1:17" x14ac:dyDescent="0.2">
      <c r="A110" s="25" t="s">
        <v>51</v>
      </c>
      <c r="B110" s="26" t="s">
        <v>44</v>
      </c>
      <c r="C110" s="27">
        <v>27955.41</v>
      </c>
      <c r="D110" s="28"/>
      <c r="E110" s="1">
        <f>+(C110-C$7)/C$8</f>
        <v>-24813.012617156735</v>
      </c>
      <c r="F110" s="1">
        <f>ROUND(2*E110,0)/2</f>
        <v>-24813</v>
      </c>
      <c r="G110" s="1">
        <f>+C110-(C$7+F110*C$8)</f>
        <v>-8.3808000017597806E-3</v>
      </c>
      <c r="H110" s="1">
        <f>G110</f>
        <v>-8.3808000017597806E-3</v>
      </c>
      <c r="Q110" s="68">
        <f>+C110-15018.5</f>
        <v>12936.91</v>
      </c>
    </row>
    <row r="111" spans="1:17" x14ac:dyDescent="0.2">
      <c r="A111" s="25" t="s">
        <v>51</v>
      </c>
      <c r="B111" s="26" t="s">
        <v>44</v>
      </c>
      <c r="C111" s="27">
        <v>27957.401999999998</v>
      </c>
      <c r="D111" s="28"/>
      <c r="E111" s="1">
        <f>+(C111-C$7)/C$8</f>
        <v>-24810.013693878591</v>
      </c>
      <c r="F111" s="1">
        <f>ROUND(2*E111,0)/2</f>
        <v>-24810</v>
      </c>
      <c r="G111" s="1">
        <f>+C111-(C$7+F111*C$8)</f>
        <v>-9.0960000052291434E-3</v>
      </c>
      <c r="H111" s="1">
        <f>G111</f>
        <v>-9.0960000052291434E-3</v>
      </c>
      <c r="Q111" s="68">
        <f>+C111-15018.5</f>
        <v>12938.901999999998</v>
      </c>
    </row>
    <row r="112" spans="1:17" x14ac:dyDescent="0.2">
      <c r="A112" s="25" t="s">
        <v>51</v>
      </c>
      <c r="B112" s="26" t="s">
        <v>44</v>
      </c>
      <c r="C112" s="27">
        <v>27961.381000000001</v>
      </c>
      <c r="D112" s="28"/>
      <c r="E112" s="1">
        <f>+(C112-C$7)/C$8</f>
        <v>-24804.023374740154</v>
      </c>
      <c r="F112" s="1">
        <f>ROUND(2*E112,0)/2</f>
        <v>-24804</v>
      </c>
      <c r="G112" s="1">
        <f>+C112-(C$7+F112*C$8)</f>
        <v>-1.5526400002272567E-2</v>
      </c>
      <c r="H112" s="1">
        <f>G112</f>
        <v>-1.5526400002272567E-2</v>
      </c>
      <c r="Q112" s="68">
        <f>+C112-15018.5</f>
        <v>12942.881000000001</v>
      </c>
    </row>
    <row r="113" spans="1:17" x14ac:dyDescent="0.2">
      <c r="A113" s="25" t="s">
        <v>55</v>
      </c>
      <c r="B113" s="26" t="s">
        <v>44</v>
      </c>
      <c r="C113" s="27">
        <v>27979.323</v>
      </c>
      <c r="D113" s="28"/>
      <c r="E113" s="1">
        <f>+(C113-C$7)/C$8</f>
        <v>-24777.011988466795</v>
      </c>
      <c r="F113" s="1">
        <f>ROUND(2*E113,0)/2</f>
        <v>-24777</v>
      </c>
      <c r="G113" s="1">
        <f>+C113-(C$7+F113*C$8)</f>
        <v>-7.9632000015408266E-3</v>
      </c>
      <c r="H113" s="1">
        <f>G113</f>
        <v>-7.9632000015408266E-3</v>
      </c>
      <c r="Q113" s="68">
        <f>+C113-15018.5</f>
        <v>12960.823</v>
      </c>
    </row>
    <row r="114" spans="1:17" x14ac:dyDescent="0.2">
      <c r="A114" s="25" t="s">
        <v>55</v>
      </c>
      <c r="B114" s="26" t="s">
        <v>44</v>
      </c>
      <c r="C114" s="27">
        <v>27985.295999999998</v>
      </c>
      <c r="D114" s="28"/>
      <c r="E114" s="1">
        <f>+(C114-C$7)/C$8</f>
        <v>-24768.019735083071</v>
      </c>
      <c r="F114" s="1">
        <f>ROUND(2*E114,0)/2</f>
        <v>-24768</v>
      </c>
      <c r="G114" s="1">
        <f>+C114-(C$7+F114*C$8)</f>
        <v>-1.3108800005284138E-2</v>
      </c>
      <c r="H114" s="1">
        <f>G114</f>
        <v>-1.3108800005284138E-2</v>
      </c>
      <c r="Q114" s="68">
        <f>+C114-15018.5</f>
        <v>12966.795999999998</v>
      </c>
    </row>
    <row r="115" spans="1:17" x14ac:dyDescent="0.2">
      <c r="A115" s="25" t="s">
        <v>55</v>
      </c>
      <c r="B115" s="26" t="s">
        <v>44</v>
      </c>
      <c r="C115" s="27">
        <v>27988.633999999998</v>
      </c>
      <c r="D115" s="28"/>
      <c r="E115" s="1">
        <f>+(C115-C$7)/C$8</f>
        <v>-24762.994430915172</v>
      </c>
      <c r="F115" s="1">
        <f>ROUND(2*E115,0)/2</f>
        <v>-24763</v>
      </c>
      <c r="G115" s="1">
        <f>+C115-(C$7+F115*C$8)</f>
        <v>3.6991999950259924E-3</v>
      </c>
      <c r="H115" s="1">
        <f>G115</f>
        <v>3.6991999950259924E-3</v>
      </c>
      <c r="Q115" s="68">
        <f>+C115-15018.5</f>
        <v>12970.133999999998</v>
      </c>
    </row>
    <row r="116" spans="1:17" x14ac:dyDescent="0.2">
      <c r="A116" s="25" t="s">
        <v>56</v>
      </c>
      <c r="B116" s="26" t="s">
        <v>44</v>
      </c>
      <c r="C116" s="27">
        <v>28347.32</v>
      </c>
      <c r="D116" s="28"/>
      <c r="E116" s="1">
        <f>+(C116-C$7)/C$8</f>
        <v>-24222.998549918226</v>
      </c>
      <c r="F116" s="1">
        <f>ROUND(2*E116,0)/2</f>
        <v>-24223</v>
      </c>
      <c r="G116" s="1">
        <f>+C116-(C$7+F116*C$8)</f>
        <v>9.6319999647676013E-4</v>
      </c>
      <c r="H116" s="1">
        <f>G116</f>
        <v>9.6319999647676013E-4</v>
      </c>
      <c r="Q116" s="68">
        <f>+C116-15018.5</f>
        <v>13328.82</v>
      </c>
    </row>
    <row r="117" spans="1:17" x14ac:dyDescent="0.2">
      <c r="A117" s="25" t="s">
        <v>56</v>
      </c>
      <c r="B117" s="26" t="s">
        <v>44</v>
      </c>
      <c r="C117" s="27">
        <v>28376.546999999999</v>
      </c>
      <c r="D117" s="28"/>
      <c r="E117" s="1">
        <f>+(C117-C$7)/C$8</f>
        <v>-24178.997781519411</v>
      </c>
      <c r="F117" s="1">
        <f>ROUND(2*E117,0)/2</f>
        <v>-24179</v>
      </c>
      <c r="G117" s="1">
        <f>+C117-(C$7+F117*C$8)</f>
        <v>1.4735999939148314E-3</v>
      </c>
      <c r="H117" s="1">
        <f>G117</f>
        <v>1.4735999939148314E-3</v>
      </c>
      <c r="Q117" s="68">
        <f>+C117-15018.5</f>
        <v>13358.046999999999</v>
      </c>
    </row>
    <row r="118" spans="1:17" x14ac:dyDescent="0.2">
      <c r="A118" s="25" t="s">
        <v>56</v>
      </c>
      <c r="B118" s="26" t="s">
        <v>44</v>
      </c>
      <c r="C118" s="27">
        <v>28665.5</v>
      </c>
      <c r="D118" s="28"/>
      <c r="E118" s="1">
        <f>+(C118-C$7)/C$8</f>
        <v>-23743.983786544111</v>
      </c>
      <c r="F118" s="1">
        <f>ROUND(2*E118,0)/2</f>
        <v>-23744</v>
      </c>
      <c r="G118" s="1">
        <f>+C118-(C$7+F118*C$8)</f>
        <v>1.0769599997729529E-2</v>
      </c>
      <c r="H118" s="1">
        <f>G118</f>
        <v>1.0769599997729529E-2</v>
      </c>
      <c r="Q118" s="68">
        <f>+C118-15018.5</f>
        <v>13647</v>
      </c>
    </row>
    <row r="119" spans="1:17" x14ac:dyDescent="0.2">
      <c r="A119" s="25" t="s">
        <v>55</v>
      </c>
      <c r="B119" s="26" t="s">
        <v>44</v>
      </c>
      <c r="C119" s="27">
        <v>28772.438999999998</v>
      </c>
      <c r="D119" s="28"/>
      <c r="E119" s="1">
        <f>+(C119-C$7)/C$8</f>
        <v>-23582.988878691751</v>
      </c>
      <c r="F119" s="1">
        <f>ROUND(2*E119,0)/2</f>
        <v>-23583</v>
      </c>
      <c r="G119" s="1">
        <f>+C119-(C$7+F119*C$8)</f>
        <v>7.3871999957191292E-3</v>
      </c>
      <c r="H119" s="1">
        <f>G119</f>
        <v>7.3871999957191292E-3</v>
      </c>
      <c r="Q119" s="68">
        <f>+C119-15018.5</f>
        <v>13753.938999999998</v>
      </c>
    </row>
    <row r="120" spans="1:17" x14ac:dyDescent="0.2">
      <c r="A120" s="25" t="s">
        <v>57</v>
      </c>
      <c r="B120" s="26" t="s">
        <v>44</v>
      </c>
      <c r="C120" s="27">
        <v>28784.397000000001</v>
      </c>
      <c r="D120" s="28"/>
      <c r="E120" s="1">
        <f>+(C120-C$7)/C$8</f>
        <v>-23564.98630612142</v>
      </c>
      <c r="F120" s="1">
        <f>ROUND(2*E120,0)/2</f>
        <v>-23565</v>
      </c>
      <c r="G120" s="1">
        <f>+C120-(C$7+F120*C$8)</f>
        <v>9.0959999979531858E-3</v>
      </c>
      <c r="H120" s="1">
        <f>G120</f>
        <v>9.0959999979531858E-3</v>
      </c>
      <c r="Q120" s="68">
        <f>+C120-15018.5</f>
        <v>13765.897000000001</v>
      </c>
    </row>
    <row r="121" spans="1:17" x14ac:dyDescent="0.2">
      <c r="A121" s="25" t="s">
        <v>55</v>
      </c>
      <c r="B121" s="26" t="s">
        <v>44</v>
      </c>
      <c r="C121" s="27">
        <v>28788.362000000001</v>
      </c>
      <c r="D121" s="28"/>
      <c r="E121" s="1">
        <f>+(C121-C$7)/C$8</f>
        <v>-23559.017063753017</v>
      </c>
      <c r="F121" s="1">
        <f>ROUND(2*E121,0)/2</f>
        <v>-23559</v>
      </c>
      <c r="G121" s="1">
        <f>+C121-(C$7+F121*C$8)</f>
        <v>-1.1334400001942413E-2</v>
      </c>
      <c r="H121" s="1">
        <f>G121</f>
        <v>-1.1334400001942413E-2</v>
      </c>
      <c r="Q121" s="68">
        <f>+C121-15018.5</f>
        <v>13769.862000000001</v>
      </c>
    </row>
    <row r="122" spans="1:17" x14ac:dyDescent="0.2">
      <c r="A122" s="25" t="s">
        <v>55</v>
      </c>
      <c r="B122" s="26" t="s">
        <v>44</v>
      </c>
      <c r="C122" s="27">
        <v>29015.528999999999</v>
      </c>
      <c r="D122" s="28"/>
      <c r="E122" s="1">
        <f>+(C122-C$7)/C$8</f>
        <v>-23217.020876841812</v>
      </c>
      <c r="F122" s="1">
        <f>ROUND(2*E122,0)/2</f>
        <v>-23217</v>
      </c>
      <c r="G122" s="1">
        <f>+C122-(C$7+F122*C$8)</f>
        <v>-1.3867200003005564E-2</v>
      </c>
      <c r="H122" s="1">
        <f>G122</f>
        <v>-1.3867200003005564E-2</v>
      </c>
      <c r="Q122" s="68">
        <f>+C122-15018.5</f>
        <v>13997.028999999999</v>
      </c>
    </row>
    <row r="123" spans="1:17" x14ac:dyDescent="0.2">
      <c r="A123" s="25" t="s">
        <v>55</v>
      </c>
      <c r="B123" s="26" t="s">
        <v>44</v>
      </c>
      <c r="C123" s="27">
        <v>29049.412</v>
      </c>
      <c r="D123" s="28"/>
      <c r="E123" s="1">
        <f>+(C123-C$7)/C$8</f>
        <v>-23166.010576925397</v>
      </c>
      <c r="F123" s="1">
        <f>ROUND(2*E123,0)/2</f>
        <v>-23166</v>
      </c>
      <c r="G123" s="1">
        <f>+C123-(C$7+F123*C$8)</f>
        <v>-7.0255999999062624E-3</v>
      </c>
      <c r="H123" s="1">
        <f>G123</f>
        <v>-7.0255999999062624E-3</v>
      </c>
      <c r="Q123" s="68">
        <f>+C123-15018.5</f>
        <v>14030.912</v>
      </c>
    </row>
    <row r="124" spans="1:17" x14ac:dyDescent="0.2">
      <c r="A124" s="25" t="s">
        <v>55</v>
      </c>
      <c r="B124" s="26" t="s">
        <v>44</v>
      </c>
      <c r="C124" s="27">
        <v>29077.323</v>
      </c>
      <c r="D124" s="28"/>
      <c r="E124" s="1">
        <f>+(C124-C$7)/C$8</f>
        <v>-23123.991024909134</v>
      </c>
      <c r="F124" s="1">
        <f>ROUND(2*E124,0)/2</f>
        <v>-23124</v>
      </c>
      <c r="G124" s="1">
        <f>+C124-(C$7+F124*C$8)</f>
        <v>5.9615999962261412E-3</v>
      </c>
      <c r="H124" s="1">
        <f>G124</f>
        <v>5.9615999962261412E-3</v>
      </c>
      <c r="Q124" s="68">
        <f>+C124-15018.5</f>
        <v>14058.823</v>
      </c>
    </row>
    <row r="125" spans="1:17" x14ac:dyDescent="0.2">
      <c r="A125" s="25" t="s">
        <v>55</v>
      </c>
      <c r="B125" s="26" t="s">
        <v>44</v>
      </c>
      <c r="C125" s="27">
        <v>29097.249</v>
      </c>
      <c r="D125" s="28"/>
      <c r="E125" s="1">
        <f>+(C125-C$7)/C$8</f>
        <v>-23093.99275922621</v>
      </c>
      <c r="F125" s="1">
        <f>ROUND(2*E125,0)/2</f>
        <v>-23094</v>
      </c>
      <c r="G125" s="1">
        <f>+C125-(C$7+F125*C$8)</f>
        <v>4.8095999991346616E-3</v>
      </c>
      <c r="H125" s="1">
        <f>G125</f>
        <v>4.8095999991346616E-3</v>
      </c>
      <c r="Q125" s="68">
        <f>+C125-15018.5</f>
        <v>14078.749</v>
      </c>
    </row>
    <row r="126" spans="1:17" x14ac:dyDescent="0.2">
      <c r="A126" s="25" t="s">
        <v>56</v>
      </c>
      <c r="B126" s="26" t="s">
        <v>44</v>
      </c>
      <c r="C126" s="27">
        <v>29130.45</v>
      </c>
      <c r="D126" s="28"/>
      <c r="E126" s="1">
        <f>+(C126-C$7)/C$8</f>
        <v>-23044.009199106829</v>
      </c>
      <c r="F126" s="1">
        <f>ROUND(2*E126,0)/2</f>
        <v>-23044</v>
      </c>
      <c r="G126" s="1">
        <f>+C126-(C$7+F126*C$8)</f>
        <v>-6.1104000014893245E-3</v>
      </c>
      <c r="H126" s="1">
        <f>G126</f>
        <v>-6.1104000014893245E-3</v>
      </c>
      <c r="Q126" s="68">
        <f>+C126-15018.5</f>
        <v>14111.95</v>
      </c>
    </row>
    <row r="127" spans="1:17" x14ac:dyDescent="0.2">
      <c r="A127" s="25" t="s">
        <v>57</v>
      </c>
      <c r="B127" s="26" t="s">
        <v>44</v>
      </c>
      <c r="C127" s="27">
        <v>29132.441999999999</v>
      </c>
      <c r="D127" s="28"/>
      <c r="E127" s="1">
        <f>+(C127-C$7)/C$8</f>
        <v>-23041.010275828685</v>
      </c>
      <c r="F127" s="1">
        <f>ROUND(2*E127,0)/2</f>
        <v>-23041</v>
      </c>
      <c r="G127" s="1">
        <f>+C127-(C$7+F127*C$8)</f>
        <v>-6.8256000049586874E-3</v>
      </c>
      <c r="H127" s="1">
        <f>G127</f>
        <v>-6.8256000049586874E-3</v>
      </c>
      <c r="Q127" s="68">
        <f>+C127-15018.5</f>
        <v>14113.941999999999</v>
      </c>
    </row>
    <row r="128" spans="1:17" x14ac:dyDescent="0.2">
      <c r="A128" s="25" t="s">
        <v>56</v>
      </c>
      <c r="B128" s="26" t="s">
        <v>44</v>
      </c>
      <c r="C128" s="27">
        <v>29136.437000000002</v>
      </c>
      <c r="D128" s="28"/>
      <c r="E128" s="1">
        <f>+(C128-C$7)/C$8</f>
        <v>-23034.995868953076</v>
      </c>
      <c r="F128" s="1">
        <f>ROUND(2*E128,0)/2</f>
        <v>-23035</v>
      </c>
      <c r="G128" s="1">
        <f>+C128-(C$7+F128*C$8)</f>
        <v>2.7440000012575183E-3</v>
      </c>
      <c r="H128" s="1">
        <f>G128</f>
        <v>2.7440000012575183E-3</v>
      </c>
      <c r="Q128" s="68">
        <f>+C128-15018.5</f>
        <v>14117.937000000002</v>
      </c>
    </row>
    <row r="129" spans="1:17" x14ac:dyDescent="0.2">
      <c r="A129" s="25" t="s">
        <v>57</v>
      </c>
      <c r="B129" s="26" t="s">
        <v>44</v>
      </c>
      <c r="C129" s="27">
        <v>29144.411</v>
      </c>
      <c r="D129" s="28"/>
      <c r="E129" s="1">
        <f>+(C129-C$7)/C$8</f>
        <v>-23022.991142939045</v>
      </c>
      <c r="F129" s="1">
        <f>ROUND(2*E129,0)/2</f>
        <v>-23023</v>
      </c>
      <c r="G129" s="1">
        <f>+C129-(C$7+F129*C$8)</f>
        <v>5.8831999995163642E-3</v>
      </c>
      <c r="H129" s="1">
        <f>G129</f>
        <v>5.8831999995163642E-3</v>
      </c>
      <c r="Q129" s="68">
        <f>+C129-15018.5</f>
        <v>14125.911</v>
      </c>
    </row>
    <row r="130" spans="1:17" x14ac:dyDescent="0.2">
      <c r="A130" s="25" t="s">
        <v>55</v>
      </c>
      <c r="B130" s="26" t="s">
        <v>44</v>
      </c>
      <c r="C130" s="27">
        <v>29407.45</v>
      </c>
      <c r="D130" s="28"/>
      <c r="E130" s="1">
        <f>+(C130-C$7)/C$8</f>
        <v>-22626.990249283994</v>
      </c>
      <c r="F130" s="1">
        <f>ROUND(2*E130,0)/2</f>
        <v>-22627</v>
      </c>
      <c r="G130" s="1">
        <f>+C130-(C$7+F130*C$8)</f>
        <v>6.4767999974719714E-3</v>
      </c>
      <c r="H130" s="1">
        <f>G130</f>
        <v>6.4767999974719714E-3</v>
      </c>
      <c r="Q130" s="68">
        <f>+C130-15018.5</f>
        <v>14388.95</v>
      </c>
    </row>
    <row r="131" spans="1:17" x14ac:dyDescent="0.2">
      <c r="A131" s="25" t="s">
        <v>55</v>
      </c>
      <c r="B131" s="26" t="s">
        <v>44</v>
      </c>
      <c r="C131" s="27">
        <v>29546.273000000001</v>
      </c>
      <c r="D131" s="28"/>
      <c r="E131" s="1">
        <f>+(C131-C$7)/C$8</f>
        <v>-22417.994503178379</v>
      </c>
      <c r="F131" s="1">
        <f>ROUND(2*E131,0)/2</f>
        <v>-22418</v>
      </c>
      <c r="G131" s="1">
        <f>+C131-(C$7+F131*C$8)</f>
        <v>3.651200000604149E-3</v>
      </c>
      <c r="H131" s="1">
        <f>G131</f>
        <v>3.651200000604149E-3</v>
      </c>
      <c r="Q131" s="68">
        <f>+C131-15018.5</f>
        <v>14527.773000000001</v>
      </c>
    </row>
    <row r="132" spans="1:17" x14ac:dyDescent="0.2">
      <c r="A132" s="25" t="s">
        <v>56</v>
      </c>
      <c r="B132" s="26" t="s">
        <v>44</v>
      </c>
      <c r="C132" s="27">
        <v>30634.291000000001</v>
      </c>
      <c r="D132" s="28"/>
      <c r="E132" s="1">
        <f>+(C132-C$7)/C$8</f>
        <v>-20780.001276650073</v>
      </c>
      <c r="F132" s="1">
        <f>ROUND(2*E132,0)/2</f>
        <v>-20780</v>
      </c>
      <c r="G132" s="1">
        <f>+C132-(C$7+F132*C$8)</f>
        <v>-8.4799999967799522E-4</v>
      </c>
      <c r="H132" s="1">
        <f>G132</f>
        <v>-8.4799999967799522E-4</v>
      </c>
      <c r="Q132" s="68">
        <f>+C132-15018.5</f>
        <v>15615.791000000001</v>
      </c>
    </row>
    <row r="133" spans="1:17" x14ac:dyDescent="0.2">
      <c r="A133" s="25" t="s">
        <v>56</v>
      </c>
      <c r="B133" s="26" t="s">
        <v>44</v>
      </c>
      <c r="C133" s="27">
        <v>31704.378000000001</v>
      </c>
      <c r="D133" s="28"/>
      <c r="E133" s="1">
        <f>+(C133-C$7)/C$8</f>
        <v>-19169.002876075821</v>
      </c>
      <c r="F133" s="1">
        <f>ROUND(2*E133,0)/2</f>
        <v>-19169</v>
      </c>
      <c r="G133" s="1">
        <f>+C133-(C$7+F133*C$8)</f>
        <v>-1.9104000020888634E-3</v>
      </c>
      <c r="H133" s="1">
        <f>G133</f>
        <v>-1.9104000020888634E-3</v>
      </c>
      <c r="Q133" s="68">
        <f>+C133-15018.5</f>
        <v>16685.878000000001</v>
      </c>
    </row>
    <row r="134" spans="1:17" x14ac:dyDescent="0.2">
      <c r="A134" s="25" t="s">
        <v>56</v>
      </c>
      <c r="B134" s="26" t="s">
        <v>44</v>
      </c>
      <c r="C134" s="27">
        <v>32466.266</v>
      </c>
      <c r="D134" s="28"/>
      <c r="E134" s="1">
        <f>+(C134-C$7)/C$8</f>
        <v>-18021.993007329904</v>
      </c>
      <c r="F134" s="1">
        <f>ROUND(2*E134,0)/2</f>
        <v>-18022</v>
      </c>
      <c r="G134" s="1">
        <f>+C134-(C$7+F134*C$8)</f>
        <v>4.6447999957308639E-3</v>
      </c>
      <c r="H134" s="1">
        <f>G134</f>
        <v>4.6447999957308639E-3</v>
      </c>
      <c r="Q134" s="68">
        <f>+C134-15018.5</f>
        <v>17447.766</v>
      </c>
    </row>
    <row r="135" spans="1:17" x14ac:dyDescent="0.2">
      <c r="A135" s="25" t="s">
        <v>58</v>
      </c>
      <c r="B135" s="26" t="s">
        <v>44</v>
      </c>
      <c r="C135" s="27">
        <v>32815.650999999998</v>
      </c>
      <c r="D135" s="28"/>
      <c r="E135" s="1">
        <f>+(C135-C$7)/C$8</f>
        <v>-17495.999629048853</v>
      </c>
      <c r="F135" s="1">
        <f>ROUND(2*E135,0)/2</f>
        <v>-17496</v>
      </c>
      <c r="G135" s="1">
        <f>+C135-(C$7+F135*C$8)</f>
        <v>2.4639999901410192E-4</v>
      </c>
      <c r="H135" s="1">
        <f>G135</f>
        <v>2.4639999901410192E-4</v>
      </c>
      <c r="Q135" s="68">
        <f>+C135-15018.5</f>
        <v>17797.150999999998</v>
      </c>
    </row>
    <row r="136" spans="1:17" x14ac:dyDescent="0.2">
      <c r="A136" s="25" t="s">
        <v>58</v>
      </c>
      <c r="B136" s="26" t="s">
        <v>44</v>
      </c>
      <c r="C136" s="27">
        <v>33187.620999999999</v>
      </c>
      <c r="D136" s="28"/>
      <c r="E136" s="1">
        <f>+(C136-C$7)/C$8</f>
        <v>-16936.004904263293</v>
      </c>
      <c r="F136" s="1">
        <f>ROUND(2*E136,0)/2</f>
        <v>-16936</v>
      </c>
      <c r="G136" s="1">
        <f>+C136-(C$7+F136*C$8)</f>
        <v>-3.2576000012340955E-3</v>
      </c>
      <c r="H136" s="1">
        <f>G136</f>
        <v>-3.2576000012340955E-3</v>
      </c>
      <c r="Q136" s="68">
        <f>+C136-15018.5</f>
        <v>18169.120999999999</v>
      </c>
    </row>
    <row r="137" spans="1:17" x14ac:dyDescent="0.2">
      <c r="A137" s="25" t="s">
        <v>56</v>
      </c>
      <c r="B137" s="26" t="s">
        <v>44</v>
      </c>
      <c r="C137" s="27">
        <v>33540.328000000001</v>
      </c>
      <c r="D137" s="28"/>
      <c r="E137" s="1">
        <f>+(C137-C$7)/C$8</f>
        <v>-16405.010309551511</v>
      </c>
      <c r="F137" s="1">
        <f>ROUND(2*E137,0)/2</f>
        <v>-16405</v>
      </c>
      <c r="G137" s="1">
        <f>+C137-(C$7+F137*C$8)</f>
        <v>-6.8479999972623773E-3</v>
      </c>
      <c r="H137" s="1">
        <f>G137</f>
        <v>-6.8479999972623773E-3</v>
      </c>
      <c r="Q137" s="68">
        <f>+C137-15018.5</f>
        <v>18521.828000000001</v>
      </c>
    </row>
    <row r="138" spans="1:17" x14ac:dyDescent="0.2">
      <c r="A138" s="25" t="s">
        <v>59</v>
      </c>
      <c r="B138" s="26" t="s">
        <v>44</v>
      </c>
      <c r="C138" s="27">
        <v>34598.463000000003</v>
      </c>
      <c r="D138" s="28"/>
      <c r="E138" s="1">
        <f>+(C138-C$7)/C$8</f>
        <v>-14812.005448646147</v>
      </c>
      <c r="F138" s="1">
        <f>ROUND(2*E138,0)/2</f>
        <v>-14812</v>
      </c>
      <c r="G138" s="1">
        <f>+C138-(C$7+F138*C$8)</f>
        <v>-3.6191999970469624E-3</v>
      </c>
      <c r="H138" s="1">
        <f>G138</f>
        <v>-3.6191999970469624E-3</v>
      </c>
      <c r="Q138" s="68">
        <f>+C138-15018.5</f>
        <v>19579.963000000003</v>
      </c>
    </row>
    <row r="139" spans="1:17" x14ac:dyDescent="0.2">
      <c r="A139" s="25" t="s">
        <v>60</v>
      </c>
      <c r="B139" s="26" t="s">
        <v>44</v>
      </c>
      <c r="C139" s="27">
        <v>34850.879000000001</v>
      </c>
      <c r="D139" s="28"/>
      <c r="E139" s="1">
        <f>+(C139-C$7)/C$8</f>
        <v>-14431.997306990987</v>
      </c>
      <c r="F139" s="1">
        <f>ROUND(2*E139,0)/2</f>
        <v>-14432</v>
      </c>
      <c r="G139" s="1">
        <f>+C139-(C$7+F139*C$8)</f>
        <v>1.7888000002130866E-3</v>
      </c>
      <c r="H139" s="1">
        <f>G139</f>
        <v>1.7888000002130866E-3</v>
      </c>
      <c r="Q139" s="68">
        <f>+C139-15018.5</f>
        <v>19832.379000000001</v>
      </c>
    </row>
    <row r="140" spans="1:17" x14ac:dyDescent="0.2">
      <c r="A140" s="25" t="s">
        <v>58</v>
      </c>
      <c r="B140" s="26" t="s">
        <v>44</v>
      </c>
      <c r="C140" s="27">
        <v>35363.661999999997</v>
      </c>
      <c r="D140" s="28"/>
      <c r="E140" s="1">
        <f>+(C140-C$7)/C$8</f>
        <v>-13660.010923788817</v>
      </c>
      <c r="F140" s="1">
        <f>ROUND(2*E140,0)/2</f>
        <v>-13660</v>
      </c>
      <c r="G140" s="1">
        <f>+C140-(C$7+F140*C$8)</f>
        <v>-7.2560000044177286E-3</v>
      </c>
      <c r="H140" s="1">
        <f>G140</f>
        <v>-7.2560000044177286E-3</v>
      </c>
      <c r="Q140" s="68">
        <f>+C140-15018.5</f>
        <v>20345.161999999997</v>
      </c>
    </row>
    <row r="141" spans="1:17" x14ac:dyDescent="0.2">
      <c r="A141" s="25" t="s">
        <v>58</v>
      </c>
      <c r="B141" s="26" t="s">
        <v>44</v>
      </c>
      <c r="C141" s="27">
        <v>35741.610999999997</v>
      </c>
      <c r="D141" s="28"/>
      <c r="E141" s="1">
        <f>+(C141-C$7)/C$8</f>
        <v>-13091.014912718092</v>
      </c>
      <c r="F141" s="1">
        <f>ROUND(2*E141,0)/2</f>
        <v>-13091</v>
      </c>
      <c r="G141" s="1">
        <f>+C141-(C$7+F141*C$8)</f>
        <v>-9.9056000035488978E-3</v>
      </c>
      <c r="H141" s="1">
        <f>G141</f>
        <v>-9.9056000035488978E-3</v>
      </c>
      <c r="Q141" s="68">
        <f>+C141-15018.5</f>
        <v>20723.110999999997</v>
      </c>
    </row>
    <row r="142" spans="1:17" x14ac:dyDescent="0.2">
      <c r="A142" s="25" t="s">
        <v>58</v>
      </c>
      <c r="B142" s="26" t="s">
        <v>44</v>
      </c>
      <c r="C142" s="27">
        <v>36075.728999999999</v>
      </c>
      <c r="D142" s="28"/>
      <c r="E142" s="1">
        <f>+(C142-C$7)/C$8</f>
        <v>-12588.005752151641</v>
      </c>
      <c r="F142" s="1">
        <f>ROUND(2*E142,0)/2</f>
        <v>-12588</v>
      </c>
      <c r="G142" s="1">
        <f>+C142-(C$7+F142*C$8)</f>
        <v>-3.8208000041777268E-3</v>
      </c>
      <c r="H142" s="1">
        <f>G142</f>
        <v>-3.8208000041777268E-3</v>
      </c>
      <c r="Q142" s="68">
        <f>+C142-15018.5</f>
        <v>21057.228999999999</v>
      </c>
    </row>
    <row r="143" spans="1:17" x14ac:dyDescent="0.2">
      <c r="A143" s="25" t="s">
        <v>61</v>
      </c>
      <c r="B143" s="26" t="s">
        <v>44</v>
      </c>
      <c r="C143" s="27">
        <v>38614.457999999999</v>
      </c>
      <c r="D143" s="28"/>
      <c r="E143" s="1">
        <f>+(C143-C$7)/C$8</f>
        <v>-8765.9909454196022</v>
      </c>
      <c r="F143" s="1">
        <f>ROUND(2*E143,0)/2</f>
        <v>-8766</v>
      </c>
      <c r="G143" s="1">
        <f>+C143-(C$7+F143*C$8)</f>
        <v>6.0143999944557436E-3</v>
      </c>
      <c r="H143" s="1">
        <f>G143</f>
        <v>6.0143999944557436E-3</v>
      </c>
      <c r="Q143" s="68">
        <f>+C143-15018.5</f>
        <v>23595.957999999999</v>
      </c>
    </row>
    <row r="144" spans="1:17" x14ac:dyDescent="0.2">
      <c r="A144" s="25" t="s">
        <v>62</v>
      </c>
      <c r="B144" s="26" t="s">
        <v>44</v>
      </c>
      <c r="C144" s="27">
        <v>38988.404000000002</v>
      </c>
      <c r="D144" s="28"/>
      <c r="E144" s="1">
        <f>+(C144-C$7)/C$8</f>
        <v>-8203.0213850930631</v>
      </c>
      <c r="F144" s="1">
        <f>ROUND(2*E144,0)/2</f>
        <v>-8203</v>
      </c>
      <c r="G144" s="1">
        <f>+C144-(C$7+F144*C$8)</f>
        <v>-1.4204799997969531E-2</v>
      </c>
      <c r="H144" s="1">
        <f>G144</f>
        <v>-1.4204799997969531E-2</v>
      </c>
      <c r="Q144" s="68">
        <f>+C144-15018.5</f>
        <v>23969.904000000002</v>
      </c>
    </row>
    <row r="145" spans="1:17" x14ac:dyDescent="0.2">
      <c r="A145" s="25" t="s">
        <v>62</v>
      </c>
      <c r="B145" s="26" t="s">
        <v>44</v>
      </c>
      <c r="C145" s="27">
        <v>38990.406999999999</v>
      </c>
      <c r="D145" s="28"/>
      <c r="E145" s="1">
        <f>+(C145-C$7)/C$8</f>
        <v>-8200.0059014956132</v>
      </c>
      <c r="F145" s="1">
        <f>ROUND(2*E145,0)/2</f>
        <v>-8200</v>
      </c>
      <c r="G145" s="1">
        <f>+C145-(C$7+F145*C$8)</f>
        <v>-3.9200000028358772E-3</v>
      </c>
      <c r="H145" s="1">
        <f>G145</f>
        <v>-3.9200000028358772E-3</v>
      </c>
      <c r="Q145" s="68">
        <f>+C145-15018.5</f>
        <v>23971.906999999999</v>
      </c>
    </row>
    <row r="146" spans="1:17" x14ac:dyDescent="0.2">
      <c r="A146" s="1" t="s">
        <v>63</v>
      </c>
      <c r="C146" s="28">
        <v>40046.557999999997</v>
      </c>
      <c r="D146" s="28"/>
      <c r="E146" s="1">
        <f>+(C146-C$7)/C$8</f>
        <v>-6609.9879199998149</v>
      </c>
      <c r="F146" s="1">
        <f>ROUND(2*E146,0)/2</f>
        <v>-6610</v>
      </c>
      <c r="G146" s="1">
        <f>+C146-(C$7+F146*C$8)</f>
        <v>8.0239999952027574E-3</v>
      </c>
      <c r="I146" s="1">
        <f>+G146</f>
        <v>8.0239999952027574E-3</v>
      </c>
      <c r="Q146" s="68">
        <f>+C146-15018.5</f>
        <v>25028.057999999997</v>
      </c>
    </row>
    <row r="147" spans="1:17" x14ac:dyDescent="0.2">
      <c r="A147" s="29" t="s">
        <v>63</v>
      </c>
      <c r="C147" s="28">
        <v>40060.504999999997</v>
      </c>
      <c r="D147" s="28"/>
      <c r="E147" s="1">
        <f>+(C147-C$7)/C$8</f>
        <v>-6588.990940602057</v>
      </c>
      <c r="F147" s="1">
        <f>ROUND(2*E147,0)/2</f>
        <v>-6589</v>
      </c>
      <c r="G147" s="1">
        <f>+C147-(C$7+F147*C$8)</f>
        <v>6.0175999969942495E-3</v>
      </c>
      <c r="I147" s="1">
        <f>+G147</f>
        <v>6.0175999969942495E-3</v>
      </c>
      <c r="Q147" s="68">
        <f>+C147-15018.5</f>
        <v>25042.004999999997</v>
      </c>
    </row>
    <row r="148" spans="1:17" x14ac:dyDescent="0.2">
      <c r="A148" s="29" t="s">
        <v>63</v>
      </c>
      <c r="C148" s="28">
        <v>40062.498</v>
      </c>
      <c r="D148" s="28"/>
      <c r="E148" s="1">
        <f>+(C148-C$7)/C$8</f>
        <v>-6585.9905118403312</v>
      </c>
      <c r="F148" s="1">
        <f>ROUND(2*E148,0)/2</f>
        <v>-6586</v>
      </c>
      <c r="G148" s="1">
        <f>+C148-(C$7+F148*C$8)</f>
        <v>6.3023999973665923E-3</v>
      </c>
      <c r="I148" s="1">
        <f>+G148</f>
        <v>6.3023999973665923E-3</v>
      </c>
      <c r="Q148" s="68">
        <f>+C148-15018.5</f>
        <v>25043.998</v>
      </c>
    </row>
    <row r="149" spans="1:17" x14ac:dyDescent="0.2">
      <c r="A149" s="29" t="s">
        <v>63</v>
      </c>
      <c r="C149" s="28">
        <v>40064.493000000002</v>
      </c>
      <c r="D149" s="28"/>
      <c r="E149" s="1">
        <f>+(C149-C$7)/C$8</f>
        <v>-6582.9870721114594</v>
      </c>
      <c r="F149" s="1">
        <f>ROUND(2*E149,0)/2</f>
        <v>-6583</v>
      </c>
      <c r="G149" s="1">
        <f>+C149-(C$7+F149*C$8)</f>
        <v>8.5871999981463887E-3</v>
      </c>
      <c r="I149" s="1">
        <f>+G149</f>
        <v>8.5871999981463887E-3</v>
      </c>
      <c r="Q149" s="68">
        <f>+C149-15018.5</f>
        <v>25045.993000000002</v>
      </c>
    </row>
    <row r="150" spans="1:17" x14ac:dyDescent="0.2">
      <c r="A150" s="29" t="s">
        <v>64</v>
      </c>
      <c r="C150" s="28">
        <v>40086.415999999997</v>
      </c>
      <c r="D150" s="28"/>
      <c r="E150" s="1">
        <f>+(C150-C$7)/C$8</f>
        <v>-6549.982355732528</v>
      </c>
      <c r="F150" s="1">
        <f>ROUND(2*E150,0)/2</f>
        <v>-6550</v>
      </c>
      <c r="G150" s="1">
        <f>+C150-(C$7+F150*C$8)</f>
        <v>1.1719999994966201E-2</v>
      </c>
      <c r="I150" s="1">
        <f>+G150</f>
        <v>1.1719999994966201E-2</v>
      </c>
      <c r="Q150" s="68">
        <f>+C150-15018.5</f>
        <v>25067.915999999997</v>
      </c>
    </row>
    <row r="151" spans="1:17" x14ac:dyDescent="0.2">
      <c r="A151" s="29" t="s">
        <v>64</v>
      </c>
      <c r="C151" s="28">
        <v>40088.409</v>
      </c>
      <c r="D151" s="28"/>
      <c r="E151" s="1">
        <f>+(C151-C$7)/C$8</f>
        <v>-6546.9819269708023</v>
      </c>
      <c r="F151" s="1">
        <f>ROUND(2*E151,0)/2</f>
        <v>-6547</v>
      </c>
      <c r="G151" s="1">
        <f>+C151-(C$7+F151*C$8)</f>
        <v>1.2004799995338544E-2</v>
      </c>
      <c r="I151" s="1">
        <f>+G151</f>
        <v>1.2004799995338544E-2</v>
      </c>
      <c r="Q151" s="68">
        <f>+C151-15018.5</f>
        <v>25069.909</v>
      </c>
    </row>
    <row r="152" spans="1:17" x14ac:dyDescent="0.2">
      <c r="A152" s="29" t="s">
        <v>64</v>
      </c>
      <c r="C152" s="28">
        <v>40088.410000000003</v>
      </c>
      <c r="D152" s="28"/>
      <c r="E152" s="1">
        <f>+(C152-C$7)/C$8</f>
        <v>-6546.9804214872238</v>
      </c>
      <c r="F152" s="1">
        <f>ROUND(2*E152,0)/2</f>
        <v>-6547</v>
      </c>
      <c r="G152" s="1">
        <f>+C152-(C$7+F152*C$8)</f>
        <v>1.300479999918025E-2</v>
      </c>
      <c r="I152" s="1">
        <f>+G152</f>
        <v>1.300479999918025E-2</v>
      </c>
      <c r="Q152" s="68">
        <f>+C152-15018.5</f>
        <v>25069.910000000003</v>
      </c>
    </row>
    <row r="153" spans="1:17" x14ac:dyDescent="0.2">
      <c r="A153" s="29" t="s">
        <v>64</v>
      </c>
      <c r="C153" s="28">
        <v>40090.400000000001</v>
      </c>
      <c r="D153" s="28"/>
      <c r="E153" s="1">
        <f>+(C153-C$7)/C$8</f>
        <v>-6543.9845091762254</v>
      </c>
      <c r="F153" s="1">
        <f>ROUND(2*E153,0)/2</f>
        <v>-6544</v>
      </c>
      <c r="G153" s="1">
        <f>+C153-(C$7+F153*C$8)</f>
        <v>1.0289599995303433E-2</v>
      </c>
      <c r="I153" s="1">
        <f>+G153</f>
        <v>1.0289599995303433E-2</v>
      </c>
      <c r="Q153" s="68">
        <f>+C153-15018.5</f>
        <v>25071.9</v>
      </c>
    </row>
    <row r="154" spans="1:17" x14ac:dyDescent="0.2">
      <c r="A154" s="29" t="s">
        <v>64</v>
      </c>
      <c r="C154" s="28">
        <v>40092.396000000001</v>
      </c>
      <c r="D154" s="28"/>
      <c r="E154" s="1">
        <f>+(C154-C$7)/C$8</f>
        <v>-6540.9795639637841</v>
      </c>
      <c r="F154" s="1">
        <f>ROUND(2*E154,0)/2</f>
        <v>-6541</v>
      </c>
      <c r="G154" s="1">
        <f>+C154-(C$7+F154*C$8)</f>
        <v>1.3574399999924935E-2</v>
      </c>
      <c r="I154" s="1">
        <f>+G154</f>
        <v>1.3574399999924935E-2</v>
      </c>
      <c r="Q154" s="68">
        <f>+C154-15018.5</f>
        <v>25073.896000000001</v>
      </c>
    </row>
    <row r="155" spans="1:17" x14ac:dyDescent="0.2">
      <c r="A155" s="29" t="s">
        <v>64</v>
      </c>
      <c r="C155" s="28">
        <v>40094.383000000002</v>
      </c>
      <c r="D155" s="28"/>
      <c r="E155" s="1">
        <f>+(C155-C$7)/C$8</f>
        <v>-6537.9881681035013</v>
      </c>
      <c r="F155" s="1">
        <f>ROUND(2*E155,0)/2</f>
        <v>-6538</v>
      </c>
      <c r="G155" s="1">
        <f>+C155-(C$7+F155*C$8)</f>
        <v>7.8591999990749173E-3</v>
      </c>
      <c r="I155" s="1">
        <f>+G155</f>
        <v>7.8591999990749173E-3</v>
      </c>
      <c r="Q155" s="68">
        <f>+C155-15018.5</f>
        <v>25075.883000000002</v>
      </c>
    </row>
    <row r="156" spans="1:17" x14ac:dyDescent="0.2">
      <c r="A156" s="29" t="s">
        <v>64</v>
      </c>
      <c r="C156" s="28">
        <v>40108.337</v>
      </c>
      <c r="D156" s="28"/>
      <c r="E156" s="1">
        <f>+(C156-C$7)/C$8</f>
        <v>-6516.9806503207328</v>
      </c>
      <c r="F156" s="1">
        <f>ROUND(2*E156,0)/2</f>
        <v>-6517</v>
      </c>
      <c r="G156" s="1">
        <f>+C156-(C$7+F156*C$8)</f>
        <v>1.2852799998654518E-2</v>
      </c>
      <c r="I156" s="1">
        <f>+G156</f>
        <v>1.2852799998654518E-2</v>
      </c>
      <c r="Q156" s="68">
        <f>+C156-15018.5</f>
        <v>25089.837</v>
      </c>
    </row>
    <row r="157" spans="1:17" x14ac:dyDescent="0.2">
      <c r="A157" s="29" t="s">
        <v>64</v>
      </c>
      <c r="C157" s="28">
        <v>40110.328999999998</v>
      </c>
      <c r="D157" s="28"/>
      <c r="E157" s="1">
        <f>+(C157-C$7)/C$8</f>
        <v>-6513.9817270425865</v>
      </c>
      <c r="F157" s="1">
        <f>ROUND(2*E157,0)/2</f>
        <v>-6514</v>
      </c>
      <c r="G157" s="1">
        <f>+C157-(C$7+F157*C$8)</f>
        <v>1.2137599995185155E-2</v>
      </c>
      <c r="I157" s="1">
        <f>+G157</f>
        <v>1.2137599995185155E-2</v>
      </c>
      <c r="Q157" s="68">
        <f>+C157-15018.5</f>
        <v>25091.828999999998</v>
      </c>
    </row>
    <row r="158" spans="1:17" x14ac:dyDescent="0.2">
      <c r="A158" s="29" t="s">
        <v>65</v>
      </c>
      <c r="C158" s="28">
        <v>40402.595000000001</v>
      </c>
      <c r="D158" s="28"/>
      <c r="E158" s="1">
        <f>+(C158-C$7)/C$8</f>
        <v>-6073.9800649887165</v>
      </c>
      <c r="F158" s="1">
        <f>ROUND(2*E158,0)/2</f>
        <v>-6074</v>
      </c>
      <c r="G158" s="1">
        <f>+C158-(C$7+F158*C$8)</f>
        <v>1.3241599997854792E-2</v>
      </c>
      <c r="I158" s="1">
        <f>+G158</f>
        <v>1.3241599997854792E-2</v>
      </c>
      <c r="Q158" s="68">
        <f>+C158-15018.5</f>
        <v>25384.095000000001</v>
      </c>
    </row>
    <row r="159" spans="1:17" x14ac:dyDescent="0.2">
      <c r="A159" s="29" t="s">
        <v>65</v>
      </c>
      <c r="C159" s="28">
        <v>40416.540999999997</v>
      </c>
      <c r="D159" s="28"/>
      <c r="E159" s="1">
        <f>+(C159-C$7)/C$8</f>
        <v>-6052.9845910745371</v>
      </c>
      <c r="F159" s="1">
        <f>ROUND(2*E159,0)/2</f>
        <v>-6053</v>
      </c>
      <c r="G159" s="1">
        <f>+C159-(C$7+F159*C$8)</f>
        <v>1.0235199995804578E-2</v>
      </c>
      <c r="I159" s="1">
        <f>+G159</f>
        <v>1.0235199995804578E-2</v>
      </c>
      <c r="Q159" s="68">
        <f>+C159-15018.5</f>
        <v>25398.040999999997</v>
      </c>
    </row>
    <row r="160" spans="1:17" x14ac:dyDescent="0.2">
      <c r="A160" s="29" t="s">
        <v>65</v>
      </c>
      <c r="C160" s="28">
        <v>40418.536999999997</v>
      </c>
      <c r="D160" s="28"/>
      <c r="E160" s="1">
        <f>+(C160-C$7)/C$8</f>
        <v>-6049.9796458620967</v>
      </c>
      <c r="F160" s="1">
        <f>ROUND(2*E160,0)/2</f>
        <v>-6050</v>
      </c>
      <c r="G160" s="1">
        <f>+C160-(C$7+F160*C$8)</f>
        <v>1.3519999993150122E-2</v>
      </c>
      <c r="I160" s="1">
        <f>+G160</f>
        <v>1.3519999993150122E-2</v>
      </c>
      <c r="Q160" s="68">
        <f>+C160-15018.5</f>
        <v>25400.036999999997</v>
      </c>
    </row>
    <row r="161" spans="1:17" x14ac:dyDescent="0.2">
      <c r="A161" s="29" t="s">
        <v>65</v>
      </c>
      <c r="C161" s="28">
        <v>40422.527999999998</v>
      </c>
      <c r="D161" s="28"/>
      <c r="E161" s="1">
        <f>+(C161-C$7)/C$8</f>
        <v>-6043.9712609207836</v>
      </c>
      <c r="F161" s="1">
        <f>ROUND(2*E161,0)/2</f>
        <v>-6044</v>
      </c>
      <c r="G161" s="1">
        <f>+C161-(C$7+F161*C$8)</f>
        <v>1.9089599998551421E-2</v>
      </c>
      <c r="I161" s="1">
        <f>+G161</f>
        <v>1.9089599998551421E-2</v>
      </c>
      <c r="Q161" s="68">
        <f>+C161-15018.5</f>
        <v>25404.027999999998</v>
      </c>
    </row>
    <row r="162" spans="1:17" x14ac:dyDescent="0.2">
      <c r="A162" s="29" t="s">
        <v>65</v>
      </c>
      <c r="C162" s="28">
        <v>40424.512999999999</v>
      </c>
      <c r="D162" s="28"/>
      <c r="E162" s="1">
        <f>+(C162-C$7)/C$8</f>
        <v>-6040.9828760276487</v>
      </c>
      <c r="F162" s="1">
        <f>ROUND(2*E162,0)/2</f>
        <v>-6041</v>
      </c>
      <c r="G162" s="1">
        <f>+C162-(C$7+F162*C$8)</f>
        <v>1.1374399997293949E-2</v>
      </c>
      <c r="I162" s="1">
        <f>+G162</f>
        <v>1.1374399997293949E-2</v>
      </c>
      <c r="Q162" s="68">
        <f>+C162-15018.5</f>
        <v>25406.012999999999</v>
      </c>
    </row>
    <row r="163" spans="1:17" x14ac:dyDescent="0.2">
      <c r="A163" s="29" t="s">
        <v>65</v>
      </c>
      <c r="C163" s="28">
        <v>40434.478000000003</v>
      </c>
      <c r="D163" s="28"/>
      <c r="E163" s="1">
        <f>+(C163-C$7)/C$8</f>
        <v>-6025.9807322190345</v>
      </c>
      <c r="F163" s="1">
        <f>ROUND(2*E163,0)/2</f>
        <v>-6026</v>
      </c>
      <c r="G163" s="1">
        <f>+C163-(C$7+F163*C$8)</f>
        <v>1.2798399999155663E-2</v>
      </c>
      <c r="I163" s="1">
        <f>+G163</f>
        <v>1.2798399999155663E-2</v>
      </c>
      <c r="Q163" s="68">
        <f>+C163-15018.5</f>
        <v>25415.978000000003</v>
      </c>
    </row>
    <row r="164" spans="1:17" x14ac:dyDescent="0.2">
      <c r="A164" s="29" t="s">
        <v>66</v>
      </c>
      <c r="C164" s="28">
        <v>40442.442999999999</v>
      </c>
      <c r="D164" s="28"/>
      <c r="E164" s="1">
        <f>+(C164-C$7)/C$8</f>
        <v>-6013.9895555571666</v>
      </c>
      <c r="F164" s="1">
        <f>ROUND(2*E164,0)/2</f>
        <v>-6014</v>
      </c>
      <c r="G164" s="1">
        <f>+C164-(C$7+F164*C$8)</f>
        <v>6.9375999955809675E-3</v>
      </c>
      <c r="I164" s="1">
        <f>+G164</f>
        <v>6.9375999955809675E-3</v>
      </c>
      <c r="Q164" s="68">
        <f>+C164-15018.5</f>
        <v>25423.942999999999</v>
      </c>
    </row>
    <row r="165" spans="1:17" x14ac:dyDescent="0.2">
      <c r="A165" s="29" t="s">
        <v>66</v>
      </c>
      <c r="C165" s="28">
        <v>40464.366999999998</v>
      </c>
      <c r="D165" s="28"/>
      <c r="E165" s="1">
        <f>+(C165-C$7)/C$8</f>
        <v>-5980.9833336946558</v>
      </c>
      <c r="F165" s="1">
        <f>ROUND(2*E165,0)/2</f>
        <v>-5981</v>
      </c>
      <c r="G165" s="1">
        <f>+C165-(C$7+F165*C$8)</f>
        <v>1.1070399996242486E-2</v>
      </c>
      <c r="I165" s="1">
        <f>+G165</f>
        <v>1.1070399996242486E-2</v>
      </c>
      <c r="Q165" s="68">
        <f>+C165-15018.5</f>
        <v>25445.866999999998</v>
      </c>
    </row>
    <row r="166" spans="1:17" x14ac:dyDescent="0.2">
      <c r="A166" s="29" t="s">
        <v>66</v>
      </c>
      <c r="C166" s="28">
        <v>40466.360999999997</v>
      </c>
      <c r="D166" s="28"/>
      <c r="E166" s="1">
        <f>+(C166-C$7)/C$8</f>
        <v>-5977.9813994493625</v>
      </c>
      <c r="F166" s="1">
        <f>ROUND(2*E166,0)/2</f>
        <v>-5978</v>
      </c>
      <c r="G166" s="1">
        <f>+C166-(C$7+F166*C$8)</f>
        <v>1.2355199993180577E-2</v>
      </c>
      <c r="I166" s="1">
        <f>+G166</f>
        <v>1.2355199993180577E-2</v>
      </c>
      <c r="Q166" s="68">
        <f>+C166-15018.5</f>
        <v>25447.860999999997</v>
      </c>
    </row>
    <row r="167" spans="1:17" x14ac:dyDescent="0.2">
      <c r="A167" s="29" t="s">
        <v>66</v>
      </c>
      <c r="C167" s="28">
        <v>40466.364000000001</v>
      </c>
      <c r="D167" s="28"/>
      <c r="E167" s="1">
        <f>+(C167-C$7)/C$8</f>
        <v>-5977.976882998636</v>
      </c>
      <c r="F167" s="1">
        <f>ROUND(2*E167,0)/2</f>
        <v>-5978</v>
      </c>
      <c r="G167" s="1">
        <f>+C167-(C$7+F167*C$8)</f>
        <v>1.5355199997429736E-2</v>
      </c>
      <c r="I167" s="1">
        <f>+G167</f>
        <v>1.5355199997429736E-2</v>
      </c>
      <c r="Q167" s="68">
        <f>+C167-15018.5</f>
        <v>25447.864000000001</v>
      </c>
    </row>
    <row r="168" spans="1:17" x14ac:dyDescent="0.2">
      <c r="A168" s="29" t="s">
        <v>66</v>
      </c>
      <c r="C168" s="28">
        <v>40478.311999999998</v>
      </c>
      <c r="D168" s="28"/>
      <c r="E168" s="1">
        <f>+(C168-C$7)/C$8</f>
        <v>-5959.989365264044</v>
      </c>
      <c r="F168" s="1">
        <f>ROUND(2*E168,0)/2</f>
        <v>-5960</v>
      </c>
      <c r="G168" s="1">
        <f>+C168-(C$7+F168*C$8)</f>
        <v>7.0639999976265244E-3</v>
      </c>
      <c r="I168" s="1">
        <f>+G168</f>
        <v>7.0639999976265244E-3</v>
      </c>
      <c r="Q168" s="68">
        <f>+C168-15018.5</f>
        <v>25459.811999999998</v>
      </c>
    </row>
    <row r="169" spans="1:17" x14ac:dyDescent="0.2">
      <c r="A169" s="29" t="s">
        <v>67</v>
      </c>
      <c r="C169" s="28">
        <v>40772.567999999999</v>
      </c>
      <c r="D169" s="28"/>
      <c r="E169" s="1">
        <f>+(C169-C$7)/C$8</f>
        <v>-5516.9917908991756</v>
      </c>
      <c r="F169" s="1">
        <f>ROUND(2*E169,0)/2</f>
        <v>-5517</v>
      </c>
      <c r="G169" s="1">
        <f>+C169-(C$7+F169*C$8)</f>
        <v>5.4527999964193441E-3</v>
      </c>
      <c r="I169" s="1">
        <f>+G169</f>
        <v>5.4527999964193441E-3</v>
      </c>
      <c r="Q169" s="68">
        <f>+C169-15018.5</f>
        <v>25754.067999999999</v>
      </c>
    </row>
    <row r="170" spans="1:17" x14ac:dyDescent="0.2">
      <c r="A170" s="29" t="s">
        <v>67</v>
      </c>
      <c r="C170" s="28">
        <v>40774.565000000002</v>
      </c>
      <c r="D170" s="28"/>
      <c r="E170" s="1">
        <f>+(C170-C$7)/C$8</f>
        <v>-5513.9853402031558</v>
      </c>
      <c r="F170" s="1">
        <f>ROUND(2*E170,0)/2</f>
        <v>-5514</v>
      </c>
      <c r="G170" s="1">
        <f>+C170-(C$7+F170*C$8)</f>
        <v>9.7375999976065941E-3</v>
      </c>
      <c r="I170" s="1">
        <f>+G170</f>
        <v>9.7375999976065941E-3</v>
      </c>
      <c r="Q170" s="68">
        <f>+C170-15018.5</f>
        <v>25756.065000000002</v>
      </c>
    </row>
    <row r="171" spans="1:17" x14ac:dyDescent="0.2">
      <c r="A171" s="29" t="s">
        <v>67</v>
      </c>
      <c r="C171" s="28">
        <v>40780.550999999999</v>
      </c>
      <c r="D171" s="28"/>
      <c r="E171" s="1">
        <f>+(C171-C$7)/C$8</f>
        <v>-5504.9735155329818</v>
      </c>
      <c r="F171" s="1">
        <f>ROUND(2*E171,0)/2</f>
        <v>-5505</v>
      </c>
      <c r="G171" s="1">
        <f>+C171-(C$7+F171*C$8)</f>
        <v>1.7591999996511731E-2</v>
      </c>
      <c r="I171" s="1">
        <f>+G171</f>
        <v>1.7591999996511731E-2</v>
      </c>
      <c r="Q171" s="68">
        <f>+C171-15018.5</f>
        <v>25762.050999999999</v>
      </c>
    </row>
    <row r="172" spans="1:17" x14ac:dyDescent="0.2">
      <c r="A172" s="29" t="s">
        <v>67</v>
      </c>
      <c r="C172" s="28">
        <v>40796.487999999998</v>
      </c>
      <c r="D172" s="28"/>
      <c r="E172" s="1">
        <f>+(C172-C$7)/C$8</f>
        <v>-5480.9806238242245</v>
      </c>
      <c r="F172" s="1">
        <f>ROUND(2*E172,0)/2</f>
        <v>-5481</v>
      </c>
      <c r="G172" s="1">
        <f>+C172-(C$7+F172*C$8)</f>
        <v>1.2870399994426407E-2</v>
      </c>
      <c r="I172" s="1">
        <f>+G172</f>
        <v>1.2870399994426407E-2</v>
      </c>
      <c r="Q172" s="68">
        <f>+C172-15018.5</f>
        <v>25777.987999999998</v>
      </c>
    </row>
    <row r="173" spans="1:17" x14ac:dyDescent="0.2">
      <c r="A173" s="29" t="s">
        <v>67</v>
      </c>
      <c r="C173" s="28">
        <v>40804.457999999999</v>
      </c>
      <c r="D173" s="28"/>
      <c r="E173" s="1">
        <f>+(C173-C$7)/C$8</f>
        <v>-5468.9819197444831</v>
      </c>
      <c r="F173" s="1">
        <f>ROUND(2*E173,0)/2</f>
        <v>-5469</v>
      </c>
      <c r="G173" s="1">
        <f>+C173-(C$7+F173*C$8)</f>
        <v>1.2009599995508324E-2</v>
      </c>
      <c r="I173" s="1">
        <f>+G173</f>
        <v>1.2009599995508324E-2</v>
      </c>
      <c r="Q173" s="68">
        <f>+C173-15018.5</f>
        <v>25785.957999999999</v>
      </c>
    </row>
    <row r="174" spans="1:17" x14ac:dyDescent="0.2">
      <c r="A174" s="29" t="s">
        <v>67</v>
      </c>
      <c r="C174" s="28">
        <v>40806.453000000001</v>
      </c>
      <c r="D174" s="28"/>
      <c r="E174" s="1">
        <f>+(C174-C$7)/C$8</f>
        <v>-5465.9784800156103</v>
      </c>
      <c r="F174" s="1">
        <f>ROUND(2*E174,0)/2</f>
        <v>-5466</v>
      </c>
      <c r="G174" s="1">
        <f>+C174-(C$7+F174*C$8)</f>
        <v>1.4294399996288121E-2</v>
      </c>
      <c r="I174" s="1">
        <f>+G174</f>
        <v>1.4294399996288121E-2</v>
      </c>
      <c r="Q174" s="68">
        <f>+C174-15018.5</f>
        <v>25787.953000000001</v>
      </c>
    </row>
    <row r="175" spans="1:17" x14ac:dyDescent="0.2">
      <c r="A175" s="29" t="s">
        <v>68</v>
      </c>
      <c r="C175" s="28">
        <v>40824.39</v>
      </c>
      <c r="D175" s="28"/>
      <c r="E175" s="1">
        <f>+(C175-C$7)/C$8</f>
        <v>-5438.9746211601177</v>
      </c>
      <c r="F175" s="1">
        <f>ROUND(2*E175,0)/2</f>
        <v>-5439</v>
      </c>
      <c r="G175" s="1">
        <f>+C175-(C$7+F175*C$8)</f>
        <v>1.6857599999639206E-2</v>
      </c>
      <c r="I175" s="1">
        <f>+G175</f>
        <v>1.6857599999639206E-2</v>
      </c>
      <c r="Q175" s="68">
        <f>+C175-15018.5</f>
        <v>25805.89</v>
      </c>
    </row>
    <row r="176" spans="1:17" x14ac:dyDescent="0.2">
      <c r="A176" s="30" t="s">
        <v>69</v>
      </c>
      <c r="B176" s="31"/>
      <c r="C176" s="28">
        <v>40826.375999999997</v>
      </c>
      <c r="D176" s="32"/>
      <c r="E176" s="1">
        <f>+(C176-C$7)/C$8</f>
        <v>-5435.9847307834143</v>
      </c>
      <c r="F176" s="1">
        <f>ROUND(2*E176,0)/2</f>
        <v>-5436</v>
      </c>
      <c r="G176" s="1">
        <f>+C176-(C$7+F176*C$8)</f>
        <v>1.0142399994947482E-2</v>
      </c>
      <c r="I176" s="1">
        <f>+G176</f>
        <v>1.0142399994947482E-2</v>
      </c>
      <c r="Q176" s="68">
        <f>+C176-15018.5</f>
        <v>25807.875999999997</v>
      </c>
    </row>
    <row r="177" spans="1:17" x14ac:dyDescent="0.2">
      <c r="A177" s="29" t="s">
        <v>68</v>
      </c>
      <c r="C177" s="28">
        <v>40832.358</v>
      </c>
      <c r="D177" s="28"/>
      <c r="E177" s="1">
        <f>+(C177-C$7)/C$8</f>
        <v>-5426.9789280475234</v>
      </c>
      <c r="F177" s="1">
        <f>ROUND(2*E177,0)/2</f>
        <v>-5427</v>
      </c>
      <c r="G177" s="1">
        <f>+C177-(C$7+F177*C$8)</f>
        <v>1.3996800000313669E-2</v>
      </c>
      <c r="I177" s="1">
        <f>+G177</f>
        <v>1.3996800000313669E-2</v>
      </c>
      <c r="Q177" s="68">
        <f>+C177-15018.5</f>
        <v>25813.858</v>
      </c>
    </row>
    <row r="178" spans="1:17" x14ac:dyDescent="0.2">
      <c r="A178" s="29" t="s">
        <v>68</v>
      </c>
      <c r="C178" s="28">
        <v>40836.338000000003</v>
      </c>
      <c r="D178" s="28"/>
      <c r="E178" s="1">
        <f>+(C178-C$7)/C$8</f>
        <v>-5420.9871034255157</v>
      </c>
      <c r="F178" s="1">
        <f>ROUND(2*E178,0)/2</f>
        <v>-5421</v>
      </c>
      <c r="G178" s="1">
        <f>+C178-(C$7+F178*C$8)</f>
        <v>8.5663999998359941E-3</v>
      </c>
      <c r="I178" s="1">
        <f>+G178</f>
        <v>8.5663999998359941E-3</v>
      </c>
      <c r="Q178" s="68">
        <f>+C178-15018.5</f>
        <v>25817.838000000003</v>
      </c>
    </row>
    <row r="179" spans="1:17" x14ac:dyDescent="0.2">
      <c r="A179" s="29" t="s">
        <v>68</v>
      </c>
      <c r="C179" s="28">
        <v>40848.294000000002</v>
      </c>
      <c r="D179" s="28"/>
      <c r="E179" s="1">
        <f>+(C179-C$7)/C$8</f>
        <v>-5402.9875418223346</v>
      </c>
      <c r="F179" s="1">
        <f>ROUND(2*E179,0)/2</f>
        <v>-5403</v>
      </c>
      <c r="G179" s="1">
        <f>+C179-(C$7+F179*C$8)</f>
        <v>8.2752000016625971E-3</v>
      </c>
      <c r="I179" s="1">
        <f>+G179</f>
        <v>8.2752000016625971E-3</v>
      </c>
      <c r="Q179" s="68">
        <f>+C179-15018.5</f>
        <v>25829.794000000002</v>
      </c>
    </row>
    <row r="180" spans="1:17" x14ac:dyDescent="0.2">
      <c r="A180" s="29" t="s">
        <v>68</v>
      </c>
      <c r="C180" s="28">
        <v>40850.300999999999</v>
      </c>
      <c r="D180" s="28"/>
      <c r="E180" s="1">
        <f>+(C180-C$7)/C$8</f>
        <v>-5399.9660362905897</v>
      </c>
      <c r="F180" s="1">
        <f>ROUND(2*E180,0)/2</f>
        <v>-5400</v>
      </c>
      <c r="G180" s="1">
        <f>+C180-(C$7+F180*C$8)</f>
        <v>2.2559999997611158E-2</v>
      </c>
      <c r="I180" s="1">
        <f>+G180</f>
        <v>2.2559999997611158E-2</v>
      </c>
      <c r="Q180" s="68">
        <f>+C180-15018.5</f>
        <v>25831.800999999999</v>
      </c>
    </row>
    <row r="181" spans="1:17" x14ac:dyDescent="0.2">
      <c r="A181" s="29" t="s">
        <v>70</v>
      </c>
      <c r="C181" s="28">
        <v>41148.534</v>
      </c>
      <c r="D181" s="28"/>
      <c r="E181" s="1">
        <f>+(C181-C$7)/C$8</f>
        <v>-4950.9811537544392</v>
      </c>
      <c r="F181" s="1">
        <f>ROUND(2*E181,0)/2</f>
        <v>-4951</v>
      </c>
      <c r="G181" s="1">
        <f>+C181-(C$7+F181*C$8)</f>
        <v>1.25183999989531E-2</v>
      </c>
      <c r="I181" s="1">
        <f>+G181</f>
        <v>1.25183999989531E-2</v>
      </c>
      <c r="Q181" s="68">
        <f>+C181-15018.5</f>
        <v>26130.034</v>
      </c>
    </row>
    <row r="182" spans="1:17" x14ac:dyDescent="0.2">
      <c r="A182" s="30" t="s">
        <v>71</v>
      </c>
      <c r="B182" s="31"/>
      <c r="C182" s="28">
        <v>41156.495999999999</v>
      </c>
      <c r="D182" s="32">
        <v>6.0000000000000001E-3</v>
      </c>
      <c r="E182" s="1">
        <f>+(C182-C$7)/C$8</f>
        <v>-4938.9944935432868</v>
      </c>
      <c r="F182" s="1">
        <f>ROUND(2*E182,0)/2</f>
        <v>-4939</v>
      </c>
      <c r="G182" s="1">
        <f>+C182-(C$7+F182*C$8)</f>
        <v>3.6575999984052032E-3</v>
      </c>
      <c r="I182" s="1">
        <f>+G182</f>
        <v>3.6575999984052032E-3</v>
      </c>
      <c r="Q182" s="68">
        <f>+C182-15018.5</f>
        <v>26137.995999999999</v>
      </c>
    </row>
    <row r="183" spans="1:17" x14ac:dyDescent="0.2">
      <c r="A183" s="30" t="s">
        <v>71</v>
      </c>
      <c r="B183" s="31"/>
      <c r="C183" s="28">
        <v>41156.495999999999</v>
      </c>
      <c r="D183" s="32">
        <v>7.0000000000000001E-3</v>
      </c>
      <c r="E183" s="1">
        <f>+(C183-C$7)/C$8</f>
        <v>-4938.9944935432868</v>
      </c>
      <c r="F183" s="1">
        <f>ROUND(2*E183,0)/2</f>
        <v>-4939</v>
      </c>
      <c r="G183" s="1">
        <f>+C183-(C$7+F183*C$8)</f>
        <v>3.6575999984052032E-3</v>
      </c>
      <c r="I183" s="1">
        <f>+G183</f>
        <v>3.6575999984052032E-3</v>
      </c>
      <c r="Q183" s="68">
        <f>+C183-15018.5</f>
        <v>26137.995999999999</v>
      </c>
    </row>
    <row r="184" spans="1:17" x14ac:dyDescent="0.2">
      <c r="A184" s="30" t="s">
        <v>71</v>
      </c>
      <c r="B184" s="31"/>
      <c r="C184" s="28">
        <v>41156.5</v>
      </c>
      <c r="D184" s="32">
        <v>4.0000000000000001E-3</v>
      </c>
      <c r="E184" s="1">
        <f>+(C184-C$7)/C$8</f>
        <v>-4938.9884716089919</v>
      </c>
      <c r="F184" s="1">
        <f>ROUND(2*E184,0)/2</f>
        <v>-4939</v>
      </c>
      <c r="G184" s="1">
        <f>+C184-(C$7+F184*C$8)</f>
        <v>7.6575999992201105E-3</v>
      </c>
      <c r="I184" s="1">
        <f>+G184</f>
        <v>7.6575999992201105E-3</v>
      </c>
      <c r="Q184" s="68">
        <f>+C184-15018.5</f>
        <v>26138</v>
      </c>
    </row>
    <row r="185" spans="1:17" x14ac:dyDescent="0.2">
      <c r="A185" s="30" t="s">
        <v>72</v>
      </c>
      <c r="B185" s="31"/>
      <c r="C185" s="28">
        <v>41156.500599999999</v>
      </c>
      <c r="D185" s="32"/>
      <c r="E185" s="1">
        <f>+(C185-C$7)/C$8</f>
        <v>-4938.9875683188493</v>
      </c>
      <c r="F185" s="1">
        <f>ROUND(2*E185,0)/2</f>
        <v>-4939</v>
      </c>
      <c r="G185" s="1">
        <f>+C185-(C$7+F185*C$8)</f>
        <v>8.2575999986147508E-3</v>
      </c>
      <c r="Q185" s="68">
        <f>+C185-15018.5</f>
        <v>26138.000599999999</v>
      </c>
    </row>
    <row r="186" spans="1:17" x14ac:dyDescent="0.2">
      <c r="A186" s="30" t="s">
        <v>71</v>
      </c>
      <c r="B186" s="31"/>
      <c r="C186" s="28">
        <v>41156.502999999997</v>
      </c>
      <c r="D186" s="32">
        <v>6.0000000000000001E-3</v>
      </c>
      <c r="E186" s="1">
        <f>+(C186-C$7)/C$8</f>
        <v>-4938.9839551582763</v>
      </c>
      <c r="F186" s="1">
        <f>ROUND(2*E186,0)/2</f>
        <v>-4939</v>
      </c>
      <c r="G186" s="1">
        <f>+C186-(C$7+F186*C$8)</f>
        <v>1.0657599996193312E-2</v>
      </c>
      <c r="I186" s="1">
        <f>G186</f>
        <v>1.0657599996193312E-2</v>
      </c>
      <c r="Q186" s="68">
        <f>+C186-15018.5</f>
        <v>26138.002999999997</v>
      </c>
    </row>
    <row r="187" spans="1:17" x14ac:dyDescent="0.2">
      <c r="A187" s="29" t="s">
        <v>70</v>
      </c>
      <c r="C187" s="28">
        <v>41162.476999999999</v>
      </c>
      <c r="D187" s="28"/>
      <c r="E187" s="1">
        <f>+(C187-C$7)/C$8</f>
        <v>-4929.9901962909753</v>
      </c>
      <c r="F187" s="1">
        <f>ROUND(2*E187,0)/2</f>
        <v>-4930</v>
      </c>
      <c r="G187" s="1">
        <f>+C187-(C$7+F187*C$8)</f>
        <v>6.5119999926537275E-3</v>
      </c>
      <c r="I187" s="1">
        <f>+G187</f>
        <v>6.5119999926537275E-3</v>
      </c>
      <c r="Q187" s="68">
        <f>+C187-15018.5</f>
        <v>26143.976999999999</v>
      </c>
    </row>
    <row r="188" spans="1:17" x14ac:dyDescent="0.2">
      <c r="A188" s="29" t="s">
        <v>70</v>
      </c>
      <c r="C188" s="28">
        <v>41162.483999999997</v>
      </c>
      <c r="D188" s="28"/>
      <c r="E188" s="1">
        <f>+(C188-C$7)/C$8</f>
        <v>-4929.9796579059648</v>
      </c>
      <c r="F188" s="1">
        <f>ROUND(2*E188,0)/2</f>
        <v>-4930</v>
      </c>
      <c r="G188" s="1">
        <f>+C188-(C$7+F188*C$8)</f>
        <v>1.3511999990441836E-2</v>
      </c>
      <c r="I188" s="1">
        <f>+G188</f>
        <v>1.3511999990441836E-2</v>
      </c>
      <c r="Q188" s="68">
        <f>+C188-15018.5</f>
        <v>26143.983999999997</v>
      </c>
    </row>
    <row r="189" spans="1:17" x14ac:dyDescent="0.2">
      <c r="A189" s="29" t="s">
        <v>70</v>
      </c>
      <c r="C189" s="28">
        <v>41176.444000000003</v>
      </c>
      <c r="D189" s="28"/>
      <c r="E189" s="1">
        <f>+(C189-C$7)/C$8</f>
        <v>-4908.9631072217435</v>
      </c>
      <c r="F189" s="1">
        <f>ROUND(2*E189,0)/2</f>
        <v>-4909</v>
      </c>
      <c r="G189" s="1">
        <f>+C189-(C$7+F189*C$8)</f>
        <v>2.4505599998519756E-2</v>
      </c>
      <c r="I189" s="1">
        <f>+G189</f>
        <v>2.4505599998519756E-2</v>
      </c>
      <c r="Q189" s="68">
        <f>+C189-15018.5</f>
        <v>26157.944000000003</v>
      </c>
    </row>
    <row r="190" spans="1:17" x14ac:dyDescent="0.2">
      <c r="A190" s="29" t="s">
        <v>70</v>
      </c>
      <c r="C190" s="28">
        <v>41178.430999999997</v>
      </c>
      <c r="D190" s="28"/>
      <c r="E190" s="1">
        <f>+(C190-C$7)/C$8</f>
        <v>-4905.9717113614715</v>
      </c>
      <c r="F190" s="1">
        <f>ROUND(2*E190,0)/2</f>
        <v>-4906</v>
      </c>
      <c r="G190" s="1">
        <f>+C190-(C$7+F190*C$8)</f>
        <v>1.8790399997669738E-2</v>
      </c>
      <c r="I190" s="1">
        <f>+G190</f>
        <v>1.8790399997669738E-2</v>
      </c>
      <c r="Q190" s="68">
        <f>+C190-15018.5</f>
        <v>26159.930999999997</v>
      </c>
    </row>
    <row r="191" spans="1:17" x14ac:dyDescent="0.2">
      <c r="A191" s="29" t="s">
        <v>70</v>
      </c>
      <c r="C191" s="28">
        <v>41182.410000000003</v>
      </c>
      <c r="D191" s="28"/>
      <c r="E191" s="1">
        <f>+(C191-C$7)/C$8</f>
        <v>-4899.9813922230314</v>
      </c>
      <c r="F191" s="1">
        <f>ROUND(2*E191,0)/2</f>
        <v>-4900</v>
      </c>
      <c r="G191" s="1">
        <f>+C191-(C$7+F191*C$8)</f>
        <v>1.2360000000626314E-2</v>
      </c>
      <c r="I191" s="1">
        <f>+G191</f>
        <v>1.2360000000626314E-2</v>
      </c>
      <c r="Q191" s="68">
        <f>+C191-15018.5</f>
        <v>26163.910000000003</v>
      </c>
    </row>
    <row r="192" spans="1:17" x14ac:dyDescent="0.2">
      <c r="A192" s="30" t="s">
        <v>72</v>
      </c>
      <c r="B192" s="31"/>
      <c r="C192" s="28">
        <v>41188.381999999998</v>
      </c>
      <c r="D192" s="32"/>
      <c r="E192" s="1">
        <f>+(C192-C$7)/C$8</f>
        <v>-4890.9906443228883</v>
      </c>
      <c r="F192" s="1">
        <f>ROUND(2*E192,0)/2</f>
        <v>-4891</v>
      </c>
      <c r="G192" s="1">
        <f>+C192-(C$7+F192*C$8)</f>
        <v>6.2143999966792762E-3</v>
      </c>
      <c r="Q192" s="68">
        <f>+C192-15018.5</f>
        <v>26169.881999999998</v>
      </c>
    </row>
    <row r="193" spans="1:17" x14ac:dyDescent="0.2">
      <c r="A193" s="29" t="s">
        <v>70</v>
      </c>
      <c r="C193" s="28">
        <v>41192.381000000001</v>
      </c>
      <c r="D193" s="28"/>
      <c r="E193" s="1">
        <f>+(C193-C$7)/C$8</f>
        <v>-4884.9702155129862</v>
      </c>
      <c r="F193" s="1">
        <f>ROUND(2*E193,0)/2</f>
        <v>-4885</v>
      </c>
      <c r="G193" s="1">
        <f>+C193-(C$7+F193*C$8)</f>
        <v>1.9783999996434432E-2</v>
      </c>
      <c r="I193" s="1">
        <f>+G193</f>
        <v>1.9783999996434432E-2</v>
      </c>
      <c r="Q193" s="68">
        <f>+C193-15018.5</f>
        <v>26173.881000000001</v>
      </c>
    </row>
    <row r="194" spans="1:17" x14ac:dyDescent="0.2">
      <c r="A194" s="29" t="s">
        <v>73</v>
      </c>
      <c r="C194" s="28">
        <v>41202.332000000002</v>
      </c>
      <c r="D194" s="28"/>
      <c r="E194" s="1">
        <f>+(C194-C$7)/C$8</f>
        <v>-4869.9891484744039</v>
      </c>
      <c r="F194" s="1">
        <f>ROUND(2*E194,0)/2</f>
        <v>-4870</v>
      </c>
      <c r="G194" s="1">
        <f>+C194-(C$7+F194*C$8)</f>
        <v>7.2080000027199276E-3</v>
      </c>
      <c r="I194" s="1">
        <f>+G194</f>
        <v>7.2080000027199276E-3</v>
      </c>
      <c r="Q194" s="68">
        <f>+C194-15018.5</f>
        <v>26183.832000000002</v>
      </c>
    </row>
    <row r="195" spans="1:17" x14ac:dyDescent="0.2">
      <c r="A195" s="29" t="s">
        <v>73</v>
      </c>
      <c r="C195" s="28">
        <v>41202.334000000003</v>
      </c>
      <c r="D195" s="28"/>
      <c r="E195" s="1">
        <f>+(C195-C$7)/C$8</f>
        <v>-4869.986137507256</v>
      </c>
      <c r="F195" s="1">
        <f>ROUND(2*E195,0)/2</f>
        <v>-4870</v>
      </c>
      <c r="G195" s="1">
        <f>+C195-(C$7+F195*C$8)</f>
        <v>9.2080000031273812E-3</v>
      </c>
      <c r="I195" s="1">
        <f>+G195</f>
        <v>9.2080000031273812E-3</v>
      </c>
      <c r="Q195" s="68">
        <f>+C195-15018.5</f>
        <v>26183.834000000003</v>
      </c>
    </row>
    <row r="196" spans="1:17" x14ac:dyDescent="0.2">
      <c r="A196" s="29" t="s">
        <v>74</v>
      </c>
      <c r="C196" s="28">
        <v>41516.512999999999</v>
      </c>
      <c r="D196" s="28"/>
      <c r="E196" s="1">
        <f>+(C196-C$7)/C$8</f>
        <v>-4396.9948139101916</v>
      </c>
      <c r="F196" s="1">
        <f>ROUND(2*E196,0)/2</f>
        <v>-4397</v>
      </c>
      <c r="G196" s="1">
        <f>+C196-(C$7+F196*C$8)</f>
        <v>3.4447999933036044E-3</v>
      </c>
      <c r="I196" s="1">
        <f>+G196</f>
        <v>3.4447999933036044E-3</v>
      </c>
      <c r="Q196" s="68">
        <f>+C196-15018.5</f>
        <v>26498.012999999999</v>
      </c>
    </row>
    <row r="197" spans="1:17" x14ac:dyDescent="0.2">
      <c r="A197" s="29" t="s">
        <v>74</v>
      </c>
      <c r="C197" s="28">
        <v>41528.485000000001</v>
      </c>
      <c r="D197" s="28"/>
      <c r="E197" s="1">
        <f>+(C197-C$7)/C$8</f>
        <v>-4378.9711645698317</v>
      </c>
      <c r="F197" s="1">
        <f>ROUND(2*E197,0)/2</f>
        <v>-4379</v>
      </c>
      <c r="G197" s="1">
        <f>+C197-(C$7+F197*C$8)</f>
        <v>1.9153599998389836E-2</v>
      </c>
      <c r="I197" s="1">
        <f>+G197</f>
        <v>1.9153599998389836E-2</v>
      </c>
      <c r="Q197" s="68">
        <f>+C197-15018.5</f>
        <v>26509.985000000001</v>
      </c>
    </row>
    <row r="198" spans="1:17" x14ac:dyDescent="0.2">
      <c r="A198" s="29" t="s">
        <v>74</v>
      </c>
      <c r="C198" s="28">
        <v>41534.462</v>
      </c>
      <c r="D198" s="28"/>
      <c r="E198" s="1">
        <f>+(C198-C$7)/C$8</f>
        <v>-4369.9728892518151</v>
      </c>
      <c r="F198" s="1">
        <f>ROUND(2*E198,0)/2</f>
        <v>-4370</v>
      </c>
      <c r="G198" s="1">
        <f>+C198-(C$7+F198*C$8)</f>
        <v>1.8007999999099411E-2</v>
      </c>
      <c r="I198" s="1">
        <f>+G198</f>
        <v>1.8007999999099411E-2</v>
      </c>
      <c r="Q198" s="68">
        <f>+C198-15018.5</f>
        <v>26515.962</v>
      </c>
    </row>
    <row r="199" spans="1:17" x14ac:dyDescent="0.2">
      <c r="A199" s="29" t="s">
        <v>74</v>
      </c>
      <c r="C199" s="28">
        <v>41536.449000000001</v>
      </c>
      <c r="D199" s="28"/>
      <c r="E199" s="1">
        <f>+(C199-C$7)/C$8</f>
        <v>-4366.9814933915322</v>
      </c>
      <c r="F199" s="1">
        <f>ROUND(2*E199,0)/2</f>
        <v>-4367</v>
      </c>
      <c r="G199" s="1">
        <f>+C199-(C$7+F199*C$8)</f>
        <v>1.2292799998249393E-2</v>
      </c>
      <c r="I199" s="1">
        <f>+G199</f>
        <v>1.2292799998249393E-2</v>
      </c>
      <c r="Q199" s="68">
        <f>+C199-15018.5</f>
        <v>26517.949000000001</v>
      </c>
    </row>
    <row r="200" spans="1:17" x14ac:dyDescent="0.2">
      <c r="A200" s="30" t="s">
        <v>75</v>
      </c>
      <c r="B200" s="31"/>
      <c r="C200" s="28">
        <v>41542.421999999999</v>
      </c>
      <c r="D200" s="28">
        <v>5.0000000000000001E-3</v>
      </c>
      <c r="E200" s="1">
        <f>+(C200-C$7)/C$8</f>
        <v>-4357.9892400078097</v>
      </c>
      <c r="F200" s="1">
        <f>ROUND(2*E200,0)/2</f>
        <v>-4358</v>
      </c>
      <c r="G200" s="1">
        <f>+C200-(C$7+F200*C$8)</f>
        <v>7.1471999981440604E-3</v>
      </c>
      <c r="I200" s="1">
        <f>G200</f>
        <v>7.1471999981440604E-3</v>
      </c>
      <c r="Q200" s="68">
        <f>+C200-15018.5</f>
        <v>26523.921999999999</v>
      </c>
    </row>
    <row r="201" spans="1:17" x14ac:dyDescent="0.2">
      <c r="A201" s="29" t="s">
        <v>74</v>
      </c>
      <c r="C201" s="28">
        <v>41554.381000000001</v>
      </c>
      <c r="D201" s="28"/>
      <c r="E201" s="1">
        <f>+(C201-C$7)/C$8</f>
        <v>-4339.9851619539031</v>
      </c>
      <c r="F201" s="1">
        <f>ROUND(2*E201,0)/2</f>
        <v>-4340</v>
      </c>
      <c r="G201" s="1">
        <f>+C201-(C$7+F201*C$8)</f>
        <v>9.855999996943865E-3</v>
      </c>
      <c r="I201" s="1">
        <f>+G201</f>
        <v>9.855999996943865E-3</v>
      </c>
      <c r="Q201" s="68">
        <f>+C201-15018.5</f>
        <v>26535.881000000001</v>
      </c>
    </row>
    <row r="202" spans="1:17" x14ac:dyDescent="0.2">
      <c r="A202" s="29" t="s">
        <v>74</v>
      </c>
      <c r="C202" s="28">
        <v>41558.370999999999</v>
      </c>
      <c r="D202" s="28"/>
      <c r="E202" s="1">
        <f>+(C202-C$7)/C$8</f>
        <v>-4333.9782824961694</v>
      </c>
      <c r="F202" s="1">
        <f>ROUND(2*E202,0)/2</f>
        <v>-4334</v>
      </c>
      <c r="G202" s="1">
        <f>+C202-(C$7+F202*C$8)</f>
        <v>1.4425599998503458E-2</v>
      </c>
      <c r="I202" s="1">
        <f>+G202</f>
        <v>1.4425599998503458E-2</v>
      </c>
      <c r="Q202" s="68">
        <f>+C202-15018.5</f>
        <v>26539.870999999999</v>
      </c>
    </row>
    <row r="203" spans="1:17" x14ac:dyDescent="0.2">
      <c r="A203" s="29" t="s">
        <v>74</v>
      </c>
      <c r="C203" s="28">
        <v>41560.370999999999</v>
      </c>
      <c r="D203" s="28"/>
      <c r="E203" s="1">
        <f>+(C203-C$7)/C$8</f>
        <v>-4330.9673153494341</v>
      </c>
      <c r="F203" s="1">
        <f>ROUND(2*E203,0)/2</f>
        <v>-4331</v>
      </c>
      <c r="G203" s="1">
        <f>+C203-(C$7+F203*C$8)</f>
        <v>2.1710399996663909E-2</v>
      </c>
      <c r="I203" s="1">
        <f>+G203</f>
        <v>2.1710399996663909E-2</v>
      </c>
      <c r="Q203" s="68">
        <f>+C203-15018.5</f>
        <v>26541.870999999999</v>
      </c>
    </row>
    <row r="204" spans="1:17" x14ac:dyDescent="0.2">
      <c r="A204" s="29" t="s">
        <v>74</v>
      </c>
      <c r="C204" s="28">
        <v>41562.377</v>
      </c>
      <c r="D204" s="28"/>
      <c r="E204" s="1">
        <f>+(C204-C$7)/C$8</f>
        <v>-4327.9473153012568</v>
      </c>
      <c r="F204" s="1">
        <f>ROUND(2*E204,0)/2</f>
        <v>-4328</v>
      </c>
      <c r="G204" s="1">
        <f>+C204-(C$7+F204*C$8)</f>
        <v>3.4995199996046722E-2</v>
      </c>
      <c r="I204" s="1">
        <f>+G204</f>
        <v>3.4995199996046722E-2</v>
      </c>
      <c r="Q204" s="68">
        <f>+C204-15018.5</f>
        <v>26543.877</v>
      </c>
    </row>
    <row r="205" spans="1:17" x14ac:dyDescent="0.2">
      <c r="A205" s="29" t="s">
        <v>76</v>
      </c>
      <c r="C205" s="28">
        <v>41866.578000000001</v>
      </c>
      <c r="D205" s="28"/>
      <c r="E205" s="1">
        <f>+(C205-C$7)/C$8</f>
        <v>-3869.9777067992472</v>
      </c>
      <c r="F205" s="1">
        <f>ROUND(2*E205,0)/2</f>
        <v>-3870</v>
      </c>
      <c r="G205" s="1">
        <f>+C205-(C$7+F205*C$8)</f>
        <v>1.4807999999902677E-2</v>
      </c>
      <c r="I205" s="1">
        <f>+G205</f>
        <v>1.4807999999902677E-2</v>
      </c>
      <c r="Q205" s="68">
        <f>+C205-15018.5</f>
        <v>26848.078000000001</v>
      </c>
    </row>
    <row r="206" spans="1:17" x14ac:dyDescent="0.2">
      <c r="A206" s="29" t="s">
        <v>76</v>
      </c>
      <c r="C206" s="28">
        <v>41874.548000000003</v>
      </c>
      <c r="D206" s="28"/>
      <c r="E206" s="1">
        <f>+(C206-C$7)/C$8</f>
        <v>-3857.9790027195054</v>
      </c>
      <c r="F206" s="1">
        <f>ROUND(2*E206,0)/2</f>
        <v>-3858</v>
      </c>
      <c r="G206" s="1">
        <f>+C206-(C$7+F206*C$8)</f>
        <v>1.3947200000984594E-2</v>
      </c>
      <c r="I206" s="1">
        <f>+G206</f>
        <v>1.3947200000984594E-2</v>
      </c>
      <c r="Q206" s="68">
        <f>+C206-15018.5</f>
        <v>26856.048000000003</v>
      </c>
    </row>
    <row r="207" spans="1:17" x14ac:dyDescent="0.2">
      <c r="A207" s="29" t="s">
        <v>76</v>
      </c>
      <c r="C207" s="28">
        <v>41884.500999999997</v>
      </c>
      <c r="D207" s="28"/>
      <c r="E207" s="1">
        <f>+(C207-C$7)/C$8</f>
        <v>-3842.9949247137865</v>
      </c>
      <c r="F207" s="1">
        <f>ROUND(2*E207,0)/2</f>
        <v>-3843</v>
      </c>
      <c r="G207" s="1">
        <f>+C207-(C$7+F207*C$8)</f>
        <v>3.3711999931256287E-3</v>
      </c>
      <c r="I207" s="1">
        <f>+G207</f>
        <v>3.3711999931256287E-3</v>
      </c>
      <c r="Q207" s="68">
        <f>+C207-15018.5</f>
        <v>26866.000999999997</v>
      </c>
    </row>
    <row r="208" spans="1:17" x14ac:dyDescent="0.2">
      <c r="A208" s="29" t="s">
        <v>76</v>
      </c>
      <c r="C208" s="28">
        <v>41892.485000000001</v>
      </c>
      <c r="D208" s="28"/>
      <c r="E208" s="1">
        <f>+(C208-C$7)/C$8</f>
        <v>-3830.9751438640133</v>
      </c>
      <c r="F208" s="1">
        <f>ROUND(2*E208,0)/2</f>
        <v>-3831</v>
      </c>
      <c r="G208" s="1">
        <f>+C208-(C$7+F208*C$8)</f>
        <v>1.6510399997059721E-2</v>
      </c>
      <c r="I208" s="1">
        <f>+G208</f>
        <v>1.6510399997059721E-2</v>
      </c>
      <c r="Q208" s="68">
        <f>+C208-15018.5</f>
        <v>26873.985000000001</v>
      </c>
    </row>
    <row r="209" spans="1:17" x14ac:dyDescent="0.2">
      <c r="A209" s="29" t="s">
        <v>76</v>
      </c>
      <c r="C209" s="28">
        <v>41894.472000000002</v>
      </c>
      <c r="D209" s="28"/>
      <c r="E209" s="1">
        <f>+(C209-C$7)/C$8</f>
        <v>-3827.9837480037299</v>
      </c>
      <c r="F209" s="1">
        <f>ROUND(2*E209,0)/2</f>
        <v>-3828</v>
      </c>
      <c r="G209" s="1">
        <f>+C209-(C$7+F209*C$8)</f>
        <v>1.0795199996209703E-2</v>
      </c>
      <c r="I209" s="1">
        <f>+G209</f>
        <v>1.0795199996209703E-2</v>
      </c>
      <c r="Q209" s="68">
        <f>+C209-15018.5</f>
        <v>26875.972000000002</v>
      </c>
    </row>
    <row r="210" spans="1:17" x14ac:dyDescent="0.2">
      <c r="A210" s="29" t="s">
        <v>76</v>
      </c>
      <c r="C210" s="28">
        <v>41894.480000000003</v>
      </c>
      <c r="D210" s="28"/>
      <c r="E210" s="1">
        <f>+(C210-C$7)/C$8</f>
        <v>-3827.971704135141</v>
      </c>
      <c r="F210" s="1">
        <f>ROUND(2*E210,0)/2</f>
        <v>-3828</v>
      </c>
      <c r="G210" s="1">
        <f>+C210-(C$7+F210*C$8)</f>
        <v>1.8795199997839518E-2</v>
      </c>
      <c r="I210" s="1">
        <f>+G210</f>
        <v>1.8795199997839518E-2</v>
      </c>
      <c r="Q210" s="68">
        <f>+C210-15018.5</f>
        <v>26875.980000000003</v>
      </c>
    </row>
    <row r="211" spans="1:17" x14ac:dyDescent="0.2">
      <c r="A211" s="29" t="s">
        <v>77</v>
      </c>
      <c r="C211" s="28">
        <v>41900.466999999997</v>
      </c>
      <c r="D211" s="28"/>
      <c r="E211" s="1">
        <f>+(C211-C$7)/C$8</f>
        <v>-3818.9583739813984</v>
      </c>
      <c r="F211" s="1">
        <f>ROUND(2*E211,0)/2</f>
        <v>-3819</v>
      </c>
      <c r="G211" s="1">
        <f>+C211-(C$7+F211*C$8)</f>
        <v>2.7649599993310403E-2</v>
      </c>
      <c r="I211" s="1">
        <f>+G211</f>
        <v>2.7649599993310403E-2</v>
      </c>
      <c r="Q211" s="68">
        <f>+C211-15018.5</f>
        <v>26881.966999999997</v>
      </c>
    </row>
    <row r="212" spans="1:17" x14ac:dyDescent="0.2">
      <c r="A212" s="29" t="s">
        <v>77</v>
      </c>
      <c r="C212" s="28">
        <v>41916.383999999998</v>
      </c>
      <c r="D212" s="28"/>
      <c r="E212" s="1">
        <f>+(C212-C$7)/C$8</f>
        <v>-3794.9955919441036</v>
      </c>
      <c r="F212" s="1">
        <f>ROUND(2*E212,0)/2</f>
        <v>-3795</v>
      </c>
      <c r="G212" s="1">
        <f>+C212-(C$7+F212*C$8)</f>
        <v>2.9279999944265001E-3</v>
      </c>
      <c r="I212" s="1">
        <f>+G212</f>
        <v>2.9279999944265001E-3</v>
      </c>
      <c r="Q212" s="68">
        <f>+C212-15018.5</f>
        <v>26897.883999999998</v>
      </c>
    </row>
    <row r="213" spans="1:17" x14ac:dyDescent="0.2">
      <c r="A213" s="29" t="s">
        <v>77</v>
      </c>
      <c r="C213" s="28">
        <v>41916.396000000001</v>
      </c>
      <c r="D213" s="28"/>
      <c r="E213" s="1">
        <f>+(C213-C$7)/C$8</f>
        <v>-3794.9775261412196</v>
      </c>
      <c r="F213" s="1">
        <f>ROUND(2*E213,0)/2</f>
        <v>-3795</v>
      </c>
      <c r="G213" s="1">
        <f>+C213-(C$7+F213*C$8)</f>
        <v>1.4927999996871222E-2</v>
      </c>
      <c r="I213" s="1">
        <f>+G213</f>
        <v>1.4927999996871222E-2</v>
      </c>
      <c r="Q213" s="68">
        <f>+C213-15018.5</f>
        <v>26897.896000000001</v>
      </c>
    </row>
    <row r="214" spans="1:17" x14ac:dyDescent="0.2">
      <c r="A214" s="29" t="s">
        <v>77</v>
      </c>
      <c r="C214" s="28">
        <v>41918.377</v>
      </c>
      <c r="D214" s="28"/>
      <c r="E214" s="1">
        <f>+(C214-C$7)/C$8</f>
        <v>-3791.9951631823787</v>
      </c>
      <c r="F214" s="1">
        <f>ROUND(2*E214,0)/2</f>
        <v>-3792</v>
      </c>
      <c r="G214" s="1">
        <f>+C214-(C$7+F214*C$8)</f>
        <v>3.2127999947988428E-3</v>
      </c>
      <c r="I214" s="1">
        <f>+G214</f>
        <v>3.2127999947988428E-3</v>
      </c>
      <c r="Q214" s="68">
        <f>+C214-15018.5</f>
        <v>26899.877</v>
      </c>
    </row>
    <row r="215" spans="1:17" x14ac:dyDescent="0.2">
      <c r="A215" s="29" t="s">
        <v>77</v>
      </c>
      <c r="C215" s="28">
        <v>41918.383000000002</v>
      </c>
      <c r="D215" s="28"/>
      <c r="E215" s="1">
        <f>+(C215-C$7)/C$8</f>
        <v>-3791.9861302809363</v>
      </c>
      <c r="F215" s="1">
        <f>ROUND(2*E215,0)/2</f>
        <v>-3792</v>
      </c>
      <c r="G215" s="1">
        <f>+C215-(C$7+F215*C$8)</f>
        <v>9.2127999960212037E-3</v>
      </c>
      <c r="I215" s="1">
        <f>+G215</f>
        <v>9.2127999960212037E-3</v>
      </c>
      <c r="Q215" s="68">
        <f>+C215-15018.5</f>
        <v>26899.883000000002</v>
      </c>
    </row>
    <row r="216" spans="1:17" x14ac:dyDescent="0.2">
      <c r="A216" s="30" t="s">
        <v>78</v>
      </c>
      <c r="B216" s="31"/>
      <c r="C216" s="28">
        <v>41922.370199999998</v>
      </c>
      <c r="D216" s="32"/>
      <c r="E216" s="1">
        <f>+(C216-C$7)/C$8</f>
        <v>-3785.9834661772111</v>
      </c>
      <c r="F216" s="1">
        <f>ROUND(2*E216,0)/2</f>
        <v>-3786</v>
      </c>
      <c r="G216" s="1">
        <f>+C216-(C$7+F216*C$8)</f>
        <v>1.098239999555517E-2</v>
      </c>
      <c r="Q216" s="68">
        <f>+C216-15018.5</f>
        <v>26903.870199999998</v>
      </c>
    </row>
    <row r="217" spans="1:17" x14ac:dyDescent="0.2">
      <c r="A217" s="29" t="s">
        <v>77</v>
      </c>
      <c r="C217" s="28">
        <v>41926.358</v>
      </c>
      <c r="D217" s="28"/>
      <c r="E217" s="1">
        <f>+(C217-C$7)/C$8</f>
        <v>-3779.9798987833319</v>
      </c>
      <c r="F217" s="1">
        <f>ROUND(2*E217,0)/2</f>
        <v>-3780</v>
      </c>
      <c r="G217" s="1">
        <f>+C217-(C$7+F217*C$8)</f>
        <v>1.3351999994483776E-2</v>
      </c>
      <c r="I217" s="1">
        <f>+G217</f>
        <v>1.3351999994483776E-2</v>
      </c>
      <c r="Q217" s="68">
        <f>+C217-15018.5</f>
        <v>26907.858</v>
      </c>
    </row>
    <row r="218" spans="1:17" x14ac:dyDescent="0.2">
      <c r="A218" s="29" t="s">
        <v>77</v>
      </c>
      <c r="C218" s="28">
        <v>41930.345000000001</v>
      </c>
      <c r="D218" s="28"/>
      <c r="E218" s="1">
        <f>+(C218-C$7)/C$8</f>
        <v>-3773.9775357763137</v>
      </c>
      <c r="F218" s="1">
        <f>ROUND(2*E218,0)/2</f>
        <v>-3774</v>
      </c>
      <c r="G218" s="1">
        <f>+C218-(C$7+F218*C$8)</f>
        <v>1.4921599999070168E-2</v>
      </c>
      <c r="I218" s="1">
        <f>+G218</f>
        <v>1.4921599999070168E-2</v>
      </c>
      <c r="Q218" s="68">
        <f>+C218-15018.5</f>
        <v>26911.845000000001</v>
      </c>
    </row>
    <row r="219" spans="1:17" x14ac:dyDescent="0.2">
      <c r="A219" s="30" t="s">
        <v>78</v>
      </c>
      <c r="B219" s="31"/>
      <c r="C219" s="28">
        <v>41958.239000000001</v>
      </c>
      <c r="D219" s="32"/>
      <c r="E219" s="1">
        <f>+(C219-C$7)/C$8</f>
        <v>-3731.9835769807964</v>
      </c>
      <c r="F219" s="1">
        <f>ROUND(2*E219,0)/2</f>
        <v>-3732</v>
      </c>
      <c r="G219" s="1">
        <f>+C219-(C$7+F219*C$8)</f>
        <v>1.0908800002653152E-2</v>
      </c>
      <c r="Q219" s="68">
        <f>+C219-15018.5</f>
        <v>26939.739000000001</v>
      </c>
    </row>
    <row r="220" spans="1:17" x14ac:dyDescent="0.2">
      <c r="A220" s="29" t="s">
        <v>74</v>
      </c>
      <c r="C220" s="28">
        <v>42109.686000000002</v>
      </c>
      <c r="D220" s="28"/>
      <c r="E220" s="1">
        <f>+(C220-C$7)/C$8</f>
        <v>-3503.9826062449883</v>
      </c>
      <c r="F220" s="1">
        <f>ROUND(2*E220,0)/2</f>
        <v>-3504</v>
      </c>
      <c r="G220" s="1">
        <f>+C220-(C$7+F220*C$8)</f>
        <v>1.1553600001207087E-2</v>
      </c>
      <c r="I220" s="1">
        <f>+G220</f>
        <v>1.1553600001207087E-2</v>
      </c>
      <c r="Q220" s="68">
        <f>+C220-15018.5</f>
        <v>27091.186000000002</v>
      </c>
    </row>
    <row r="221" spans="1:17" x14ac:dyDescent="0.2">
      <c r="A221" s="29" t="s">
        <v>74</v>
      </c>
      <c r="C221" s="28">
        <v>42258.474000000002</v>
      </c>
      <c r="D221" s="28"/>
      <c r="E221" s="1">
        <f>+(C221-C$7)/C$8</f>
        <v>-3279.9847163307641</v>
      </c>
      <c r="F221" s="1">
        <f>ROUND(2*E221,0)/2</f>
        <v>-3280</v>
      </c>
      <c r="G221" s="1">
        <f>+C221-(C$7+F221*C$8)</f>
        <v>1.0152000002563E-2</v>
      </c>
      <c r="I221" s="1">
        <f>+G221</f>
        <v>1.0152000002563E-2</v>
      </c>
      <c r="Q221" s="68">
        <f>+C221-15018.5</f>
        <v>27239.974000000002</v>
      </c>
    </row>
    <row r="222" spans="1:17" x14ac:dyDescent="0.2">
      <c r="A222" s="29" t="s">
        <v>74</v>
      </c>
      <c r="C222" s="28">
        <v>42272.421000000002</v>
      </c>
      <c r="D222" s="28"/>
      <c r="E222" s="1">
        <f>+(C222-C$7)/C$8</f>
        <v>-3258.9877369330052</v>
      </c>
      <c r="F222" s="1">
        <f>ROUND(2*E222,0)/2</f>
        <v>-3259</v>
      </c>
      <c r="G222" s="1">
        <f>+C222-(C$7+F222*C$8)</f>
        <v>8.1455999970785342E-3</v>
      </c>
      <c r="I222" s="1">
        <f>+G222</f>
        <v>8.1455999970785342E-3</v>
      </c>
      <c r="Q222" s="68">
        <f>+C222-15018.5</f>
        <v>27253.921000000002</v>
      </c>
    </row>
    <row r="223" spans="1:17" x14ac:dyDescent="0.2">
      <c r="A223" s="29" t="s">
        <v>74</v>
      </c>
      <c r="C223" s="28">
        <v>42288.37</v>
      </c>
      <c r="D223" s="28"/>
      <c r="E223" s="1">
        <f>+(C223-C$7)/C$8</f>
        <v>-3234.976779421364</v>
      </c>
      <c r="F223" s="1">
        <f>ROUND(2*E223,0)/2</f>
        <v>-3235</v>
      </c>
      <c r="G223" s="1">
        <f>+C223-(C$7+F223*C$8)</f>
        <v>1.5423999997437932E-2</v>
      </c>
      <c r="I223" s="1">
        <f>+G223</f>
        <v>1.5423999997437932E-2</v>
      </c>
      <c r="Q223" s="68">
        <f>+C223-15018.5</f>
        <v>27269.870000000003</v>
      </c>
    </row>
    <row r="224" spans="1:17" x14ac:dyDescent="0.2">
      <c r="A224" s="29" t="s">
        <v>74</v>
      </c>
      <c r="C224" s="28">
        <v>42296.33</v>
      </c>
      <c r="D224" s="28"/>
      <c r="E224" s="1">
        <f>+(C224-C$7)/C$8</f>
        <v>-3222.993130177359</v>
      </c>
      <c r="F224" s="1">
        <f>ROUND(2*E224,0)/2</f>
        <v>-3223</v>
      </c>
      <c r="G224" s="1">
        <f>+C224-(C$7+F224*C$8)</f>
        <v>4.5631999964825809E-3</v>
      </c>
      <c r="I224" s="1">
        <f>+G224</f>
        <v>4.5631999964825809E-3</v>
      </c>
      <c r="Q224" s="68">
        <f>+C224-15018.5</f>
        <v>27277.83</v>
      </c>
    </row>
    <row r="225" spans="1:17" x14ac:dyDescent="0.2">
      <c r="A225" s="29" t="s">
        <v>74</v>
      </c>
      <c r="C225" s="28">
        <v>42296.334999999999</v>
      </c>
      <c r="D225" s="28"/>
      <c r="E225" s="1">
        <f>+(C225-C$7)/C$8</f>
        <v>-3222.985602759496</v>
      </c>
      <c r="F225" s="1">
        <f>ROUND(2*E225,0)/2</f>
        <v>-3223</v>
      </c>
      <c r="G225" s="1">
        <f>+C225-(C$7+F225*C$8)</f>
        <v>9.5631999938632362E-3</v>
      </c>
      <c r="I225" s="1">
        <f>+G225</f>
        <v>9.5631999938632362E-3</v>
      </c>
      <c r="Q225" s="68">
        <f>+C225-15018.5</f>
        <v>27277.834999999999</v>
      </c>
    </row>
    <row r="226" spans="1:17" x14ac:dyDescent="0.2">
      <c r="A226" s="29" t="s">
        <v>74</v>
      </c>
      <c r="C226" s="28">
        <v>42302.328999999998</v>
      </c>
      <c r="D226" s="28"/>
      <c r="E226" s="1">
        <f>+(C226-C$7)/C$8</f>
        <v>-3213.9617342207325</v>
      </c>
      <c r="F226" s="1">
        <f>ROUND(2*E226,0)/2</f>
        <v>-3214</v>
      </c>
      <c r="G226" s="1">
        <f>+C226-(C$7+F226*C$8)</f>
        <v>2.5417599994398188E-2</v>
      </c>
      <c r="I226" s="1">
        <f>+G226</f>
        <v>2.5417599994398188E-2</v>
      </c>
      <c r="Q226" s="68">
        <f>+C226-15018.5</f>
        <v>27283.828999999998</v>
      </c>
    </row>
    <row r="227" spans="1:17" x14ac:dyDescent="0.2">
      <c r="A227" s="29" t="s">
        <v>74</v>
      </c>
      <c r="C227" s="28">
        <v>42304.305</v>
      </c>
      <c r="D227" s="28"/>
      <c r="E227" s="1">
        <f>+(C227-C$7)/C$8</f>
        <v>-3210.9868986797546</v>
      </c>
      <c r="F227" s="1">
        <f>ROUND(2*E227,0)/2</f>
        <v>-3211</v>
      </c>
      <c r="G227" s="1">
        <f>+C227-(C$7+F227*C$8)</f>
        <v>8.7023999949451536E-3</v>
      </c>
      <c r="I227" s="1">
        <f>+G227</f>
        <v>8.7023999949451536E-3</v>
      </c>
      <c r="Q227" s="68">
        <f>+C227-15018.5</f>
        <v>27285.805</v>
      </c>
    </row>
    <row r="228" spans="1:17" x14ac:dyDescent="0.2">
      <c r="A228" s="29" t="s">
        <v>74</v>
      </c>
      <c r="C228" s="28">
        <v>42304.311999999998</v>
      </c>
      <c r="D228" s="28"/>
      <c r="E228" s="1">
        <f>+(C228-C$7)/C$8</f>
        <v>-3210.9763602947442</v>
      </c>
      <c r="F228" s="1">
        <f>ROUND(2*E228,0)/2</f>
        <v>-3211</v>
      </c>
      <c r="G228" s="1">
        <f>+C228-(C$7+F228*C$8)</f>
        <v>1.5702399992733262E-2</v>
      </c>
      <c r="I228" s="1">
        <f>+G228</f>
        <v>1.5702399992733262E-2</v>
      </c>
      <c r="Q228" s="68">
        <f>+C228-15018.5</f>
        <v>27285.811999999998</v>
      </c>
    </row>
    <row r="229" spans="1:17" x14ac:dyDescent="0.2">
      <c r="A229" s="29" t="s">
        <v>74</v>
      </c>
      <c r="C229" s="28">
        <v>42308.298000000003</v>
      </c>
      <c r="D229" s="28"/>
      <c r="E229" s="1">
        <f>+(C229-C$7)/C$8</f>
        <v>-3204.975502771294</v>
      </c>
      <c r="F229" s="1">
        <f>ROUND(2*E229,0)/2</f>
        <v>-3205</v>
      </c>
      <c r="G229" s="1">
        <f>+C229-(C$7+F229*C$8)</f>
        <v>1.6272000000753906E-2</v>
      </c>
      <c r="I229" s="1">
        <f>+G229</f>
        <v>1.6272000000753906E-2</v>
      </c>
      <c r="Q229" s="68">
        <f>+C229-15018.5</f>
        <v>27289.798000000003</v>
      </c>
    </row>
    <row r="230" spans="1:17" x14ac:dyDescent="0.2">
      <c r="A230" s="29" t="s">
        <v>79</v>
      </c>
      <c r="C230" s="28">
        <v>42318.25</v>
      </c>
      <c r="D230" s="28"/>
      <c r="E230" s="1">
        <f>+(C230-C$7)/C$8</f>
        <v>-3189.9929302491432</v>
      </c>
      <c r="F230" s="1">
        <f>ROUND(2*E230,0)/2</f>
        <v>-3190</v>
      </c>
      <c r="G230" s="1">
        <f>+C230-(C$7+F230*C$8)</f>
        <v>4.6959999963291921E-3</v>
      </c>
      <c r="I230" s="1">
        <f>+G230</f>
        <v>4.6959999963291921E-3</v>
      </c>
      <c r="Q230" s="68">
        <f>+C230-15018.5</f>
        <v>27299.75</v>
      </c>
    </row>
    <row r="231" spans="1:17" x14ac:dyDescent="0.2">
      <c r="A231" s="29" t="s">
        <v>74</v>
      </c>
      <c r="C231" s="28">
        <v>42318.258000000002</v>
      </c>
      <c r="D231" s="28"/>
      <c r="E231" s="1">
        <f>+(C231-C$7)/C$8</f>
        <v>-3189.9808863805538</v>
      </c>
      <c r="F231" s="1">
        <f>ROUND(2*E231,0)/2</f>
        <v>-3190</v>
      </c>
      <c r="G231" s="1">
        <f>+C231-(C$7+F231*C$8)</f>
        <v>1.2695999997959007E-2</v>
      </c>
      <c r="I231" s="1">
        <f>+G231</f>
        <v>1.2695999997959007E-2</v>
      </c>
      <c r="Q231" s="68">
        <f>+C231-15018.5</f>
        <v>27299.758000000002</v>
      </c>
    </row>
    <row r="232" spans="1:17" x14ac:dyDescent="0.2">
      <c r="A232" s="29" t="s">
        <v>74</v>
      </c>
      <c r="C232" s="28">
        <v>42491.618999999999</v>
      </c>
      <c r="D232" s="28"/>
      <c r="E232" s="1">
        <f>+(C232-C$7)/C$8</f>
        <v>-2928.9887486179719</v>
      </c>
      <c r="F232" s="1">
        <f>ROUND(2*E232,0)/2</f>
        <v>-2929</v>
      </c>
      <c r="G232" s="1">
        <f>+C232-(C$7+F232*C$8)</f>
        <v>7.4735999951371923E-3</v>
      </c>
      <c r="I232" s="1">
        <f>+G232</f>
        <v>7.4735999951371923E-3</v>
      </c>
      <c r="Q232" s="68">
        <f>+C232-15018.5</f>
        <v>27473.118999999999</v>
      </c>
    </row>
    <row r="233" spans="1:17" x14ac:dyDescent="0.2">
      <c r="A233" s="29" t="s">
        <v>74</v>
      </c>
      <c r="C233" s="28">
        <v>42622.482000000004</v>
      </c>
      <c r="D233" s="28"/>
      <c r="E233" s="1">
        <f>+(C233-C$7)/C$8</f>
        <v>-2731.9766517563557</v>
      </c>
      <c r="F233" s="1">
        <f>ROUND(2*E233,0)/2</f>
        <v>-2732</v>
      </c>
      <c r="G233" s="1">
        <f>+C233-(C$7+F233*C$8)</f>
        <v>1.5508800002862699E-2</v>
      </c>
      <c r="I233" s="1">
        <f>+G233</f>
        <v>1.5508800002862699E-2</v>
      </c>
      <c r="Q233" s="68">
        <f>+C233-15018.5</f>
        <v>27603.982000000004</v>
      </c>
    </row>
    <row r="234" spans="1:17" x14ac:dyDescent="0.2">
      <c r="A234" s="29" t="s">
        <v>74</v>
      </c>
      <c r="C234" s="28">
        <v>42624.468999999997</v>
      </c>
      <c r="D234" s="28"/>
      <c r="E234" s="1">
        <f>+(C234-C$7)/C$8</f>
        <v>-2728.9852558960838</v>
      </c>
      <c r="F234" s="1">
        <f>ROUND(2*E234,0)/2</f>
        <v>-2729</v>
      </c>
      <c r="G234" s="1">
        <f>+C234-(C$7+F234*C$8)</f>
        <v>9.7935999947367236E-3</v>
      </c>
      <c r="I234" s="1">
        <f>+G234</f>
        <v>9.7935999947367236E-3</v>
      </c>
      <c r="Q234" s="68">
        <f>+C234-15018.5</f>
        <v>27605.968999999997</v>
      </c>
    </row>
    <row r="235" spans="1:17" x14ac:dyDescent="0.2">
      <c r="A235" s="29" t="s">
        <v>74</v>
      </c>
      <c r="C235" s="28">
        <v>42628.455000000002</v>
      </c>
      <c r="D235" s="28"/>
      <c r="E235" s="1">
        <f>+(C235-C$7)/C$8</f>
        <v>-2722.9843983726337</v>
      </c>
      <c r="F235" s="1">
        <f>ROUND(2*E235,0)/2</f>
        <v>-2723</v>
      </c>
      <c r="G235" s="1">
        <f>+C235-(C$7+F235*C$8)</f>
        <v>1.0363200002757367E-2</v>
      </c>
      <c r="I235" s="1">
        <f>+G235</f>
        <v>1.0363200002757367E-2</v>
      </c>
      <c r="Q235" s="68">
        <f>+C235-15018.5</f>
        <v>27609.955000000002</v>
      </c>
    </row>
    <row r="236" spans="1:17" x14ac:dyDescent="0.2">
      <c r="A236" s="29" t="s">
        <v>74</v>
      </c>
      <c r="C236" s="28">
        <v>42628.468999999997</v>
      </c>
      <c r="D236" s="28"/>
      <c r="E236" s="1">
        <f>+(C236-C$7)/C$8</f>
        <v>-2722.9633216026132</v>
      </c>
      <c r="F236" s="1">
        <f>ROUND(2*E236,0)/2</f>
        <v>-2723</v>
      </c>
      <c r="G236" s="1">
        <f>+C236-(C$7+F236*C$8)</f>
        <v>2.4363199998333585E-2</v>
      </c>
      <c r="I236" s="1">
        <f>+G236</f>
        <v>2.4363199998333585E-2</v>
      </c>
      <c r="Q236" s="68">
        <f>+C236-15018.5</f>
        <v>27609.968999999997</v>
      </c>
    </row>
    <row r="237" spans="1:17" x14ac:dyDescent="0.2">
      <c r="A237" s="29" t="s">
        <v>74</v>
      </c>
      <c r="C237" s="28">
        <v>42638.421999999999</v>
      </c>
      <c r="D237" s="28"/>
      <c r="E237" s="1">
        <f>+(C237-C$7)/C$8</f>
        <v>-2707.979243596883</v>
      </c>
      <c r="F237" s="1">
        <f>ROUND(2*E237,0)/2</f>
        <v>-2708</v>
      </c>
      <c r="G237" s="1">
        <f>+C237-(C$7+F237*C$8)</f>
        <v>1.3787199997750577E-2</v>
      </c>
      <c r="I237" s="1">
        <f>+G237</f>
        <v>1.3787199997750577E-2</v>
      </c>
      <c r="Q237" s="68">
        <f>+C237-15018.5</f>
        <v>27619.921999999999</v>
      </c>
    </row>
    <row r="238" spans="1:17" x14ac:dyDescent="0.2">
      <c r="A238" s="29" t="s">
        <v>74</v>
      </c>
      <c r="C238" s="28">
        <v>42869.576000000001</v>
      </c>
      <c r="D238" s="28"/>
      <c r="E238" s="1">
        <f>+(C238-C$7)/C$8</f>
        <v>-2359.9806936786576</v>
      </c>
      <c r="F238" s="1">
        <f>ROUND(2*E238,0)/2</f>
        <v>-2360</v>
      </c>
      <c r="G238" s="1">
        <f>+C238-(C$7+F238*C$8)</f>
        <v>1.2823999997635838E-2</v>
      </c>
      <c r="I238" s="1">
        <f>+G238</f>
        <v>1.2823999997635838E-2</v>
      </c>
      <c r="Q238" s="68">
        <f>+C238-15018.5</f>
        <v>27851.076000000001</v>
      </c>
    </row>
    <row r="239" spans="1:17" x14ac:dyDescent="0.2">
      <c r="A239" s="29" t="s">
        <v>80</v>
      </c>
      <c r="C239" s="28">
        <v>42871.572</v>
      </c>
      <c r="D239" s="28"/>
      <c r="E239" s="1">
        <f>+(C239-C$7)/C$8</f>
        <v>-2356.9757484662168</v>
      </c>
      <c r="F239" s="1">
        <f>ROUND(2*E239,0)/2</f>
        <v>-2357</v>
      </c>
      <c r="G239" s="1">
        <f>+C239-(C$7+F239*C$8)</f>
        <v>1.6108799994981382E-2</v>
      </c>
      <c r="I239" s="1">
        <f>+G239</f>
        <v>1.6108799994981382E-2</v>
      </c>
      <c r="Q239" s="68">
        <f>+C239-15018.5</f>
        <v>27853.072</v>
      </c>
    </row>
    <row r="240" spans="1:17" x14ac:dyDescent="0.2">
      <c r="A240" s="29" t="s">
        <v>74</v>
      </c>
      <c r="C240" s="28">
        <v>42988.482000000004</v>
      </c>
      <c r="D240" s="28"/>
      <c r="E240" s="1">
        <f>+(C240-C$7)/C$8</f>
        <v>-2180.9696639038016</v>
      </c>
      <c r="F240" s="1">
        <f>ROUND(2*E240,0)/2</f>
        <v>-2181</v>
      </c>
      <c r="G240" s="1">
        <f>+C240-(C$7+F240*C$8)</f>
        <v>2.0150399999693036E-2</v>
      </c>
      <c r="I240" s="1">
        <f>+G240</f>
        <v>2.0150399999693036E-2</v>
      </c>
      <c r="Q240" s="68">
        <f>+C240-15018.5</f>
        <v>27969.982000000004</v>
      </c>
    </row>
    <row r="241" spans="1:17" x14ac:dyDescent="0.2">
      <c r="A241" s="29" t="s">
        <v>74</v>
      </c>
      <c r="C241" s="28">
        <v>42990.462</v>
      </c>
      <c r="D241" s="28"/>
      <c r="E241" s="1">
        <f>+(C241-C$7)/C$8</f>
        <v>-2177.9888064285396</v>
      </c>
      <c r="F241" s="1">
        <f>ROUND(2*E241,0)/2</f>
        <v>-2178</v>
      </c>
      <c r="G241" s="1">
        <f>+C241-(C$7+F241*C$8)</f>
        <v>7.4351999937789515E-3</v>
      </c>
      <c r="I241" s="1">
        <f>+G241</f>
        <v>7.4351999937789515E-3</v>
      </c>
      <c r="Q241" s="68">
        <f>+C241-15018.5</f>
        <v>27971.962</v>
      </c>
    </row>
    <row r="242" spans="1:17" x14ac:dyDescent="0.2">
      <c r="A242" s="29" t="s">
        <v>74</v>
      </c>
      <c r="C242" s="28">
        <v>42992.455999999998</v>
      </c>
      <c r="D242" s="28"/>
      <c r="E242" s="1">
        <f>+(C242-C$7)/C$8</f>
        <v>-2174.9868721832463</v>
      </c>
      <c r="F242" s="1">
        <f>ROUND(2*E242,0)/2</f>
        <v>-2175</v>
      </c>
      <c r="G242" s="1">
        <f>+C242-(C$7+F242*C$8)</f>
        <v>8.7199999979929999E-3</v>
      </c>
      <c r="I242" s="1">
        <f>+G242</f>
        <v>8.7199999979929999E-3</v>
      </c>
      <c r="Q242" s="68">
        <f>+C242-15018.5</f>
        <v>27973.955999999998</v>
      </c>
    </row>
    <row r="243" spans="1:17" x14ac:dyDescent="0.2">
      <c r="A243" s="29" t="s">
        <v>74</v>
      </c>
      <c r="C243" s="28">
        <v>42996.446000000004</v>
      </c>
      <c r="D243" s="28"/>
      <c r="E243" s="1">
        <f>+(C243-C$7)/C$8</f>
        <v>-2168.9799927255017</v>
      </c>
      <c r="F243" s="1">
        <f>ROUND(2*E243,0)/2</f>
        <v>-2169</v>
      </c>
      <c r="G243" s="1">
        <f>+C243-(C$7+F243*C$8)</f>
        <v>1.3289599999552593E-2</v>
      </c>
      <c r="I243" s="1">
        <f>+G243</f>
        <v>1.3289599999552593E-2</v>
      </c>
      <c r="Q243" s="68">
        <f>+C243-15018.5</f>
        <v>27977.946000000004</v>
      </c>
    </row>
    <row r="244" spans="1:17" x14ac:dyDescent="0.2">
      <c r="A244" s="29" t="s">
        <v>74</v>
      </c>
      <c r="C244" s="28">
        <v>43012.394999999997</v>
      </c>
      <c r="D244" s="28"/>
      <c r="E244" s="1">
        <f>+(C244-C$7)/C$8</f>
        <v>-2144.9690352138714</v>
      </c>
      <c r="F244" s="1">
        <f>ROUND(2*E244,0)/2</f>
        <v>-2145</v>
      </c>
      <c r="G244" s="1">
        <f>+C244-(C$7+F244*C$8)</f>
        <v>2.0567999992636032E-2</v>
      </c>
      <c r="I244" s="1">
        <f>+G244</f>
        <v>2.0567999992636032E-2</v>
      </c>
      <c r="Q244" s="68">
        <f>+C244-15018.5</f>
        <v>27993.894999999997</v>
      </c>
    </row>
    <row r="245" spans="1:17" x14ac:dyDescent="0.2">
      <c r="A245" s="29" t="s">
        <v>74</v>
      </c>
      <c r="C245" s="28">
        <v>43016.36</v>
      </c>
      <c r="D245" s="28"/>
      <c r="E245" s="1">
        <f>+(C245-C$7)/C$8</f>
        <v>-2138.9997928454632</v>
      </c>
      <c r="F245" s="1">
        <f>ROUND(2*E245,0)/2</f>
        <v>-2139</v>
      </c>
      <c r="G245" s="1">
        <f>+C245-(C$7+F245*C$8)</f>
        <v>1.3760000001639128E-4</v>
      </c>
      <c r="I245" s="1">
        <f>+G245</f>
        <v>1.3760000001639128E-4</v>
      </c>
      <c r="Q245" s="68">
        <f>+C245-15018.5</f>
        <v>27997.86</v>
      </c>
    </row>
    <row r="246" spans="1:17" x14ac:dyDescent="0.2">
      <c r="A246" s="29" t="s">
        <v>74</v>
      </c>
      <c r="C246" s="28">
        <v>43016.368000000002</v>
      </c>
      <c r="D246" s="28"/>
      <c r="E246" s="1">
        <f>+(C246-C$7)/C$8</f>
        <v>-2138.9877489768737</v>
      </c>
      <c r="F246" s="1">
        <f>ROUND(2*E246,0)/2</f>
        <v>-2139</v>
      </c>
      <c r="G246" s="1">
        <f>+C246-(C$7+F246*C$8)</f>
        <v>8.1376000016462058E-3</v>
      </c>
      <c r="I246" s="1">
        <f>+G246</f>
        <v>8.1376000016462058E-3</v>
      </c>
      <c r="Q246" s="68">
        <f>+C246-15018.5</f>
        <v>27997.868000000002</v>
      </c>
    </row>
    <row r="247" spans="1:17" x14ac:dyDescent="0.2">
      <c r="A247" s="29" t="s">
        <v>74</v>
      </c>
      <c r="C247" s="28">
        <v>43028.349000000002</v>
      </c>
      <c r="D247" s="28"/>
      <c r="E247" s="1">
        <f>+(C247-C$7)/C$8</f>
        <v>-2120.9505502843563</v>
      </c>
      <c r="F247" s="1">
        <f>ROUND(2*E247,0)/2</f>
        <v>-2121</v>
      </c>
      <c r="G247" s="1">
        <f>+C247-(C$7+F247*C$8)</f>
        <v>3.2846399997652043E-2</v>
      </c>
      <c r="I247" s="1">
        <f>+G247</f>
        <v>3.2846399997652043E-2</v>
      </c>
      <c r="Q247" s="68">
        <f>+C247-15018.5</f>
        <v>28009.849000000002</v>
      </c>
    </row>
    <row r="248" spans="1:17" x14ac:dyDescent="0.2">
      <c r="A248" s="29" t="s">
        <v>74</v>
      </c>
      <c r="C248" s="28">
        <v>43358.451000000001</v>
      </c>
      <c r="D248" s="28"/>
      <c r="E248" s="1">
        <f>+(C248-C$7)/C$8</f>
        <v>-1623.9874117485554</v>
      </c>
      <c r="F248" s="1">
        <f>ROUND(2*E248,0)/2</f>
        <v>-1624</v>
      </c>
      <c r="G248" s="1">
        <f>+C248-(C$7+F248*C$8)</f>
        <v>8.3615999974426813E-3</v>
      </c>
      <c r="I248" s="1">
        <f>+G248</f>
        <v>8.3615999974426813E-3</v>
      </c>
      <c r="Q248" s="68">
        <f>+C248-15018.5</f>
        <v>28339.951000000001</v>
      </c>
    </row>
    <row r="249" spans="1:17" x14ac:dyDescent="0.2">
      <c r="A249" s="29" t="s">
        <v>74</v>
      </c>
      <c r="C249" s="28">
        <v>43360.451000000001</v>
      </c>
      <c r="D249" s="28"/>
      <c r="E249" s="1">
        <f>+(C249-C$7)/C$8</f>
        <v>-1620.97644460182</v>
      </c>
      <c r="F249" s="1">
        <f>ROUND(2*E249,0)/2</f>
        <v>-1621</v>
      </c>
      <c r="G249" s="1">
        <f>+C249-(C$7+F249*C$8)</f>
        <v>1.5646399995603133E-2</v>
      </c>
      <c r="I249" s="1">
        <f>+G249</f>
        <v>1.5646399995603133E-2</v>
      </c>
      <c r="Q249" s="68">
        <f>+C249-15018.5</f>
        <v>28341.951000000001</v>
      </c>
    </row>
    <row r="250" spans="1:17" x14ac:dyDescent="0.2">
      <c r="A250" s="29" t="s">
        <v>74</v>
      </c>
      <c r="C250" s="28">
        <v>43362.434000000001</v>
      </c>
      <c r="D250" s="28"/>
      <c r="E250" s="1">
        <f>+(C250-C$7)/C$8</f>
        <v>-1617.9910706758317</v>
      </c>
      <c r="F250" s="1">
        <f>ROUND(2*E250,0)/2</f>
        <v>-1618</v>
      </c>
      <c r="G250" s="1">
        <f>+C250-(C$7+F250*C$8)</f>
        <v>5.9312000012141652E-3</v>
      </c>
      <c r="I250" s="1">
        <f>+G250</f>
        <v>5.9312000012141652E-3</v>
      </c>
      <c r="Q250" s="68">
        <f>+C250-15018.5</f>
        <v>28343.934000000001</v>
      </c>
    </row>
    <row r="251" spans="1:17" x14ac:dyDescent="0.2">
      <c r="A251" s="25" t="s">
        <v>81</v>
      </c>
      <c r="B251" s="26" t="s">
        <v>44</v>
      </c>
      <c r="C251" s="27">
        <v>43390.315000000002</v>
      </c>
      <c r="D251" s="28"/>
      <c r="E251" s="1">
        <f>+(C251-C$7)/C$8</f>
        <v>-1576.0166831667668</v>
      </c>
      <c r="F251" s="1">
        <f>ROUND(2*E251,0)/2</f>
        <v>-1576</v>
      </c>
      <c r="G251" s="1">
        <f>+C251-(C$7+F251*C$8)</f>
        <v>-1.1081600001489278E-2</v>
      </c>
      <c r="I251" s="1">
        <f>+G251</f>
        <v>-1.1081600001489278E-2</v>
      </c>
      <c r="Q251" s="68">
        <f>+C251-15018.5</f>
        <v>28371.815000000002</v>
      </c>
    </row>
    <row r="252" spans="1:17" x14ac:dyDescent="0.2">
      <c r="A252" s="29" t="s">
        <v>74</v>
      </c>
      <c r="C252" s="28">
        <v>43392.33</v>
      </c>
      <c r="D252" s="28"/>
      <c r="E252" s="1">
        <f>+(C252-C$7)/C$8</f>
        <v>-1572.983133766432</v>
      </c>
      <c r="F252" s="1">
        <f>ROUND(2*E252,0)/2</f>
        <v>-1573</v>
      </c>
      <c r="G252" s="1">
        <f>+C252-(C$7+F252*C$8)</f>
        <v>1.1203199996089097E-2</v>
      </c>
      <c r="I252" s="1">
        <f>+G252</f>
        <v>1.1203199996089097E-2</v>
      </c>
      <c r="Q252" s="68">
        <f>+C252-15018.5</f>
        <v>28373.83</v>
      </c>
    </row>
    <row r="253" spans="1:17" x14ac:dyDescent="0.2">
      <c r="A253" s="29" t="s">
        <v>74</v>
      </c>
      <c r="C253" s="28">
        <v>43392.330999999998</v>
      </c>
      <c r="D253" s="28"/>
      <c r="E253" s="1">
        <f>+(C253-C$7)/C$8</f>
        <v>-1572.9816282828638</v>
      </c>
      <c r="F253" s="1">
        <f>ROUND(2*E253,0)/2</f>
        <v>-1573</v>
      </c>
      <c r="G253" s="1">
        <f>+C253-(C$7+F253*C$8)</f>
        <v>1.2203199992654845E-2</v>
      </c>
      <c r="I253" s="1">
        <f>+G253</f>
        <v>1.2203199992654845E-2</v>
      </c>
      <c r="Q253" s="68">
        <f>+C253-15018.5</f>
        <v>28373.830999999998</v>
      </c>
    </row>
    <row r="254" spans="1:17" x14ac:dyDescent="0.2">
      <c r="A254" s="29" t="s">
        <v>74</v>
      </c>
      <c r="C254" s="28">
        <v>43398.315000000002</v>
      </c>
      <c r="D254" s="28"/>
      <c r="E254" s="1">
        <f>+(C254-C$7)/C$8</f>
        <v>-1563.9728145798258</v>
      </c>
      <c r="F254" s="1">
        <f>ROUND(2*E254,0)/2</f>
        <v>-1564</v>
      </c>
      <c r="G254" s="1">
        <f>+C254-(C$7+F254*C$8)</f>
        <v>1.8057599998428486E-2</v>
      </c>
      <c r="I254" s="1">
        <f>+G254</f>
        <v>1.8057599998428486E-2</v>
      </c>
      <c r="Q254" s="68">
        <f>+C254-15018.5</f>
        <v>28379.815000000002</v>
      </c>
    </row>
    <row r="255" spans="1:17" x14ac:dyDescent="0.2">
      <c r="A255" s="29" t="s">
        <v>74</v>
      </c>
      <c r="C255" s="28">
        <v>43402.292999999998</v>
      </c>
      <c r="D255" s="28"/>
      <c r="E255" s="1">
        <f>+(C255-C$7)/C$8</f>
        <v>-1557.984000924976</v>
      </c>
      <c r="F255" s="1">
        <f>ROUND(2*E255,0)/2</f>
        <v>-1558</v>
      </c>
      <c r="G255" s="1">
        <f>+C255-(C$7+F255*C$8)</f>
        <v>1.0627199997543357E-2</v>
      </c>
      <c r="I255" s="1">
        <f>+G255</f>
        <v>1.0627199997543357E-2</v>
      </c>
      <c r="Q255" s="68">
        <f>+C255-15018.5</f>
        <v>28383.792999999998</v>
      </c>
    </row>
    <row r="256" spans="1:17" x14ac:dyDescent="0.2">
      <c r="A256" s="29" t="s">
        <v>74</v>
      </c>
      <c r="C256" s="28">
        <v>43402.302000000003</v>
      </c>
      <c r="D256" s="28"/>
      <c r="E256" s="1">
        <f>+(C256-C$7)/C$8</f>
        <v>-1557.9704515728076</v>
      </c>
      <c r="F256" s="1">
        <f>ROUND(2*E256,0)/2</f>
        <v>-1558</v>
      </c>
      <c r="G256" s="1">
        <f>+C256-(C$7+F256*C$8)</f>
        <v>1.9627200003014877E-2</v>
      </c>
      <c r="I256" s="1">
        <f>+G256</f>
        <v>1.9627200003014877E-2</v>
      </c>
      <c r="Q256" s="68">
        <f>+C256-15018.5</f>
        <v>28383.802000000003</v>
      </c>
    </row>
    <row r="257" spans="1:17" x14ac:dyDescent="0.2">
      <c r="A257" s="29" t="s">
        <v>74</v>
      </c>
      <c r="C257" s="28">
        <v>43579.646999999997</v>
      </c>
      <c r="D257" s="28"/>
      <c r="E257" s="1">
        <f>+(C257-C$7)/C$8</f>
        <v>-1290.9804672539337</v>
      </c>
      <c r="F257" s="1">
        <f>ROUND(2*E257,0)/2</f>
        <v>-1291</v>
      </c>
      <c r="G257" s="1">
        <f>+C257-(C$7+F257*C$8)</f>
        <v>1.2974399993254337E-2</v>
      </c>
      <c r="I257" s="1">
        <f>+G257</f>
        <v>1.2974399993254337E-2</v>
      </c>
      <c r="Q257" s="68">
        <f>+C257-15018.5</f>
        <v>28561.146999999997</v>
      </c>
    </row>
    <row r="258" spans="1:17" x14ac:dyDescent="0.2">
      <c r="A258" s="29" t="s">
        <v>74</v>
      </c>
      <c r="C258" s="28">
        <v>43726.432000000001</v>
      </c>
      <c r="D258" s="28"/>
      <c r="E258" s="1">
        <f>+(C258-C$7)/C$8</f>
        <v>-1069.9980609371603</v>
      </c>
      <c r="F258" s="1">
        <f>ROUND(2*E258,0)/2</f>
        <v>-1070</v>
      </c>
      <c r="G258" s="1">
        <f>+C258-(C$7+F258*C$8)</f>
        <v>1.2879999994765967E-3</v>
      </c>
      <c r="I258" s="1">
        <f>+G258</f>
        <v>1.2879999994765967E-3</v>
      </c>
      <c r="Q258" s="68">
        <f>+C258-15018.5</f>
        <v>28707.932000000001</v>
      </c>
    </row>
    <row r="259" spans="1:17" x14ac:dyDescent="0.2">
      <c r="A259" s="29" t="s">
        <v>74</v>
      </c>
      <c r="C259" s="28">
        <v>43732.411999999997</v>
      </c>
      <c r="D259" s="28"/>
      <c r="E259" s="1">
        <f>+(C259-C$7)/C$8</f>
        <v>-1060.995269168428</v>
      </c>
      <c r="F259" s="1">
        <f>ROUND(2*E259,0)/2</f>
        <v>-1061</v>
      </c>
      <c r="G259" s="1">
        <f>+C259-(C$7+F259*C$8)</f>
        <v>3.142399997159373E-3</v>
      </c>
      <c r="I259" s="1">
        <f>+G259</f>
        <v>3.142399997159373E-3</v>
      </c>
      <c r="Q259" s="68">
        <f>+C259-15018.5</f>
        <v>28713.911999999997</v>
      </c>
    </row>
    <row r="260" spans="1:17" x14ac:dyDescent="0.2">
      <c r="A260" s="29" t="s">
        <v>74</v>
      </c>
      <c r="C260" s="28">
        <v>43732.442999999999</v>
      </c>
      <c r="D260" s="28"/>
      <c r="E260" s="1">
        <f>+(C260-C$7)/C$8</f>
        <v>-1060.9485991776494</v>
      </c>
      <c r="F260" s="1">
        <f>ROUND(2*E260,0)/2</f>
        <v>-1061</v>
      </c>
      <c r="G260" s="1">
        <f>+C260-(C$7+F260*C$8)</f>
        <v>3.4142399999836925E-2</v>
      </c>
      <c r="I260" s="1">
        <f>+G260</f>
        <v>3.4142399999836925E-2</v>
      </c>
      <c r="Q260" s="68">
        <f>+C260-15018.5</f>
        <v>28713.942999999999</v>
      </c>
    </row>
    <row r="261" spans="1:17" x14ac:dyDescent="0.2">
      <c r="A261" s="29" t="s">
        <v>74</v>
      </c>
      <c r="C261" s="28">
        <v>43734.425999999999</v>
      </c>
      <c r="D261" s="28"/>
      <c r="E261" s="1">
        <f>+(C261-C$7)/C$8</f>
        <v>-1057.9632252516612</v>
      </c>
      <c r="F261" s="1">
        <f>ROUND(2*E261,0)/2</f>
        <v>-1058</v>
      </c>
      <c r="G261" s="1">
        <f>+C261-(C$7+F261*C$8)</f>
        <v>2.4427199998172E-2</v>
      </c>
      <c r="I261" s="1">
        <f>+G261</f>
        <v>2.4427199998172E-2</v>
      </c>
      <c r="Q261" s="68">
        <f>+C261-15018.5</f>
        <v>28715.925999999999</v>
      </c>
    </row>
    <row r="262" spans="1:17" x14ac:dyDescent="0.2">
      <c r="A262" s="29" t="s">
        <v>74</v>
      </c>
      <c r="C262" s="28">
        <v>43742.39</v>
      </c>
      <c r="D262" s="28"/>
      <c r="E262" s="1">
        <f>+(C262-C$7)/C$8</f>
        <v>-1045.9735540733614</v>
      </c>
      <c r="F262" s="1">
        <f>ROUND(2*E262,0)/2</f>
        <v>-1046</v>
      </c>
      <c r="G262" s="1">
        <f>+C262-(C$7+F262*C$8)</f>
        <v>1.7566399998031557E-2</v>
      </c>
      <c r="I262" s="1">
        <f>+G262</f>
        <v>1.7566399998031557E-2</v>
      </c>
      <c r="Q262" s="68">
        <f>+C262-15018.5</f>
        <v>28723.89</v>
      </c>
    </row>
    <row r="263" spans="1:17" x14ac:dyDescent="0.2">
      <c r="A263" s="29" t="s">
        <v>74</v>
      </c>
      <c r="C263" s="28">
        <v>43754.338000000003</v>
      </c>
      <c r="D263" s="28"/>
      <c r="E263" s="1">
        <f>+(C263-C$7)/C$8</f>
        <v>-1027.986036338759</v>
      </c>
      <c r="F263" s="1">
        <f>ROUND(2*E263,0)/2</f>
        <v>-1028</v>
      </c>
      <c r="G263" s="1">
        <f>+C263-(C$7+F263*C$8)</f>
        <v>9.2751999982283451E-3</v>
      </c>
      <c r="I263" s="1">
        <f>+G263</f>
        <v>9.2751999982283451E-3</v>
      </c>
      <c r="Q263" s="68">
        <f>+C263-15018.5</f>
        <v>28735.838000000003</v>
      </c>
    </row>
    <row r="264" spans="1:17" x14ac:dyDescent="0.2">
      <c r="A264" s="29" t="s">
        <v>82</v>
      </c>
      <c r="C264" s="28">
        <v>44078.483999999997</v>
      </c>
      <c r="D264" s="28"/>
      <c r="E264" s="1">
        <f>+(C264-C$7)/C$8</f>
        <v>-539.98955796594373</v>
      </c>
      <c r="F264" s="1">
        <f>ROUND(2*E264,0)/2</f>
        <v>-540</v>
      </c>
      <c r="G264" s="1">
        <f>+C264-(C$7+F264*C$8)</f>
        <v>6.9359999906737357E-3</v>
      </c>
      <c r="I264" s="1">
        <f>+G264</f>
        <v>6.9359999906737357E-3</v>
      </c>
      <c r="Q264" s="68">
        <f>+C264-15018.5</f>
        <v>29059.983999999997</v>
      </c>
    </row>
    <row r="265" spans="1:17" x14ac:dyDescent="0.2">
      <c r="A265" s="29" t="s">
        <v>82</v>
      </c>
      <c r="C265" s="28">
        <v>44082.464999999997</v>
      </c>
      <c r="D265" s="28"/>
      <c r="E265" s="1">
        <f>+(C265-C$7)/C$8</f>
        <v>-533.99622786036753</v>
      </c>
      <c r="F265" s="1">
        <f>ROUND(2*E265,0)/2</f>
        <v>-534</v>
      </c>
      <c r="G265" s="1">
        <f>+C265-(C$7+F265*C$8)</f>
        <v>2.505599994037766E-3</v>
      </c>
      <c r="I265" s="1">
        <f>+G265</f>
        <v>2.505599994037766E-3</v>
      </c>
      <c r="Q265" s="68">
        <f>+C265-15018.5</f>
        <v>29063.964999999997</v>
      </c>
    </row>
    <row r="266" spans="1:17" x14ac:dyDescent="0.2">
      <c r="A266" s="29" t="s">
        <v>82</v>
      </c>
      <c r="C266" s="28">
        <v>44114.347000000002</v>
      </c>
      <c r="D266" s="28"/>
      <c r="E266" s="1">
        <f>+(C266-C$7)/C$8</f>
        <v>-485.99840057425303</v>
      </c>
      <c r="F266" s="1">
        <f>ROUND(2*E266,0)/2</f>
        <v>-486</v>
      </c>
      <c r="G266" s="1">
        <f>+C266-(C$7+F266*C$8)</f>
        <v>1.0623999987728894E-3</v>
      </c>
      <c r="I266" s="1">
        <f>+G266</f>
        <v>1.0623999987728894E-3</v>
      </c>
      <c r="Q266" s="68">
        <f>+C266-15018.5</f>
        <v>29095.847000000002</v>
      </c>
    </row>
    <row r="267" spans="1:17" x14ac:dyDescent="0.2">
      <c r="A267" s="29" t="s">
        <v>82</v>
      </c>
      <c r="C267" s="28">
        <v>44114.358999999997</v>
      </c>
      <c r="D267" s="28"/>
      <c r="E267" s="1">
        <f>+(C267-C$7)/C$8</f>
        <v>-485.98033477137989</v>
      </c>
      <c r="F267" s="1">
        <f>ROUND(2*E267,0)/2</f>
        <v>-486</v>
      </c>
      <c r="G267" s="1">
        <f>+C267-(C$7+F267*C$8)</f>
        <v>1.3062399993941654E-2</v>
      </c>
      <c r="I267" s="1">
        <f>+G267</f>
        <v>1.3062399993941654E-2</v>
      </c>
      <c r="Q267" s="68">
        <f>+C267-15018.5</f>
        <v>29095.858999999997</v>
      </c>
    </row>
    <row r="268" spans="1:17" x14ac:dyDescent="0.2">
      <c r="A268" s="29" t="s">
        <v>82</v>
      </c>
      <c r="C268" s="28">
        <v>44116.345000000001</v>
      </c>
      <c r="D268" s="28"/>
      <c r="E268" s="1">
        <f>+(C268-C$7)/C$8</f>
        <v>-482.99044439466513</v>
      </c>
      <c r="F268" s="1">
        <f>ROUND(2*E268,0)/2</f>
        <v>-483</v>
      </c>
      <c r="G268" s="1">
        <f>+C268-(C$7+F268*C$8)</f>
        <v>6.3471999965258874E-3</v>
      </c>
      <c r="I268" s="1">
        <f>+G268</f>
        <v>6.3471999965258874E-3</v>
      </c>
      <c r="Q268" s="68">
        <f>+C268-15018.5</f>
        <v>29097.845000000001</v>
      </c>
    </row>
    <row r="269" spans="1:17" x14ac:dyDescent="0.2">
      <c r="A269" s="29" t="s">
        <v>83</v>
      </c>
      <c r="C269" s="28">
        <v>44124.32</v>
      </c>
      <c r="D269" s="28"/>
      <c r="E269" s="1">
        <f>+(C269-C$7)/C$8</f>
        <v>-470.98421289706044</v>
      </c>
      <c r="F269" s="1">
        <f>ROUND(2*E269,0)/2</f>
        <v>-471</v>
      </c>
      <c r="G269" s="1">
        <f>+C269-(C$7+F269*C$8)</f>
        <v>1.048639999498846E-2</v>
      </c>
      <c r="I269" s="1">
        <f>+G269</f>
        <v>1.048639999498846E-2</v>
      </c>
      <c r="Q269" s="68">
        <f>+C269-15018.5</f>
        <v>29105.82</v>
      </c>
    </row>
    <row r="270" spans="1:17" x14ac:dyDescent="0.2">
      <c r="A270" s="29" t="s">
        <v>83</v>
      </c>
      <c r="C270" s="28">
        <v>44130.296000000002</v>
      </c>
      <c r="D270" s="28"/>
      <c r="E270" s="1">
        <f>+(C270-C$7)/C$8</f>
        <v>-461.98744306261187</v>
      </c>
      <c r="F270" s="1">
        <f>ROUND(2*E270,0)/2</f>
        <v>-462</v>
      </c>
      <c r="G270" s="1">
        <f>+C270-(C$7+F270*C$8)</f>
        <v>8.3407999991322868E-3</v>
      </c>
      <c r="I270" s="1">
        <f>+G270</f>
        <v>8.3407999991322868E-3</v>
      </c>
      <c r="Q270" s="68">
        <f>+C270-15018.5</f>
        <v>29111.796000000002</v>
      </c>
    </row>
    <row r="271" spans="1:17" x14ac:dyDescent="0.2">
      <c r="A271" s="29" t="s">
        <v>83</v>
      </c>
      <c r="C271" s="28">
        <v>44136.281000000003</v>
      </c>
      <c r="D271" s="28"/>
      <c r="E271" s="1">
        <f>+(C271-C$7)/C$8</f>
        <v>-452.97712387600569</v>
      </c>
      <c r="F271" s="1">
        <f>ROUND(2*E271,0)/2</f>
        <v>-453</v>
      </c>
      <c r="G271" s="1">
        <f>+C271-(C$7+F271*C$8)</f>
        <v>1.5195200001471676E-2</v>
      </c>
      <c r="I271" s="1">
        <f>+G271</f>
        <v>1.5195200001471676E-2</v>
      </c>
      <c r="Q271" s="68">
        <f>+C271-15018.5</f>
        <v>29117.781000000003</v>
      </c>
    </row>
    <row r="272" spans="1:17" x14ac:dyDescent="0.2">
      <c r="A272" s="29" t="s">
        <v>84</v>
      </c>
      <c r="C272" s="28">
        <v>44437.165800000002</v>
      </c>
      <c r="D272" s="28" t="s">
        <v>15</v>
      </c>
      <c r="E272" s="1">
        <f>+(C272-C$7)/C$8</f>
        <v>0</v>
      </c>
      <c r="F272" s="1">
        <f>ROUND(2*E272,0)/2</f>
        <v>0</v>
      </c>
      <c r="G272" s="1">
        <f>+C272-(C$7+F272*C$8)</f>
        <v>0</v>
      </c>
      <c r="H272" s="1">
        <f>+G272</f>
        <v>0</v>
      </c>
      <c r="Q272" s="68">
        <f>+C272-15018.5</f>
        <v>29418.665800000002</v>
      </c>
    </row>
    <row r="273" spans="1:17" x14ac:dyDescent="0.2">
      <c r="A273" s="29" t="s">
        <v>85</v>
      </c>
      <c r="C273" s="28">
        <v>44442.499000000003</v>
      </c>
      <c r="D273" s="28"/>
      <c r="E273" s="1">
        <f>+(C273-C$7)/C$8</f>
        <v>8.0290449934856873</v>
      </c>
      <c r="F273" s="1">
        <f>ROUND(2*E273,0)/2</f>
        <v>8</v>
      </c>
      <c r="G273" s="1">
        <f>+C273-(C$7+F273*C$8)</f>
        <v>1.9292800003313459E-2</v>
      </c>
      <c r="I273" s="1">
        <f>+G273</f>
        <v>1.9292800003313459E-2</v>
      </c>
      <c r="Q273" s="68">
        <f>+C273-15018.5</f>
        <v>29423.999000000003</v>
      </c>
    </row>
    <row r="274" spans="1:17" x14ac:dyDescent="0.2">
      <c r="A274" s="29" t="s">
        <v>85</v>
      </c>
      <c r="C274" s="28">
        <v>44450.457999999999</v>
      </c>
      <c r="D274" s="28"/>
      <c r="E274" s="1">
        <f>+(C274-C$7)/C$8</f>
        <v>20.01118875391159</v>
      </c>
      <c r="F274" s="1">
        <f>ROUND(2*E274,0)/2</f>
        <v>20</v>
      </c>
      <c r="G274" s="1">
        <f>+C274-(C$7+F274*C$8)</f>
        <v>7.4319999985164031E-3</v>
      </c>
      <c r="I274" s="1">
        <f>+G274</f>
        <v>7.4319999985164031E-3</v>
      </c>
      <c r="Q274" s="68">
        <f>+C274-15018.5</f>
        <v>29431.957999999999</v>
      </c>
    </row>
    <row r="275" spans="1:17" x14ac:dyDescent="0.2">
      <c r="A275" s="29" t="s">
        <v>85</v>
      </c>
      <c r="C275" s="28">
        <v>44452.442000000003</v>
      </c>
      <c r="D275" s="28"/>
      <c r="E275" s="1">
        <f>+(C275-C$7)/C$8</f>
        <v>22.998068163479022</v>
      </c>
      <c r="F275" s="1">
        <f>ROUND(2*E275,0)/2</f>
        <v>23</v>
      </c>
      <c r="G275" s="1">
        <f>+C275-(C$7+F275*C$8)</f>
        <v>-1.2831999993068166E-3</v>
      </c>
      <c r="I275" s="1">
        <f>+G275</f>
        <v>-1.2831999993068166E-3</v>
      </c>
      <c r="Q275" s="68">
        <f>+C275-15018.5</f>
        <v>29433.942000000003</v>
      </c>
    </row>
    <row r="276" spans="1:17" x14ac:dyDescent="0.2">
      <c r="A276" s="29" t="s">
        <v>85</v>
      </c>
      <c r="C276" s="28">
        <v>44458.440999999999</v>
      </c>
      <c r="D276" s="28"/>
      <c r="E276" s="1">
        <f>+(C276-C$7)/C$8</f>
        <v>32.029464120105679</v>
      </c>
      <c r="F276" s="1">
        <f>ROUND(2*E276,0)/2</f>
        <v>32</v>
      </c>
      <c r="G276" s="1">
        <f>+C276-(C$7+F276*C$8)</f>
        <v>1.957119999860879E-2</v>
      </c>
      <c r="I276" s="1">
        <f>+G276</f>
        <v>1.957119999860879E-2</v>
      </c>
      <c r="Q276" s="68">
        <f>+C276-15018.5</f>
        <v>29439.940999999999</v>
      </c>
    </row>
    <row r="277" spans="1:17" x14ac:dyDescent="0.2">
      <c r="A277" s="33" t="s">
        <v>86</v>
      </c>
      <c r="C277" s="28">
        <v>44458.752999999997</v>
      </c>
      <c r="D277" s="28"/>
      <c r="E277" s="1">
        <f>+(C277-C$7)/C$8</f>
        <v>32.499174994993488</v>
      </c>
      <c r="F277" s="1">
        <f>ROUND(2*E277,0)/2</f>
        <v>32.5</v>
      </c>
      <c r="G277" s="1">
        <f>+C277-(C$7+F277*C$8)</f>
        <v>-5.4800000361865386E-4</v>
      </c>
      <c r="I277" s="1">
        <f>+G277</f>
        <v>-5.4800000361865386E-4</v>
      </c>
      <c r="Q277" s="68">
        <f>+C277-15018.5</f>
        <v>29440.252999999997</v>
      </c>
    </row>
    <row r="278" spans="1:17" x14ac:dyDescent="0.2">
      <c r="A278" s="29" t="s">
        <v>85</v>
      </c>
      <c r="C278" s="28">
        <v>44466.404000000002</v>
      </c>
      <c r="D278" s="28"/>
      <c r="E278" s="1">
        <f>+(C278-C$7)/C$8</f>
        <v>44.017629814837228</v>
      </c>
      <c r="F278" s="1">
        <f>ROUND(2*E278,0)/2</f>
        <v>44</v>
      </c>
      <c r="G278" s="1">
        <f>+C278-(C$7+F278*C$8)</f>
        <v>1.1710400001902599E-2</v>
      </c>
      <c r="I278" s="1">
        <f>+G278</f>
        <v>1.1710400001902599E-2</v>
      </c>
      <c r="Q278" s="68">
        <f>+C278-15018.5</f>
        <v>29447.904000000002</v>
      </c>
    </row>
    <row r="279" spans="1:17" x14ac:dyDescent="0.2">
      <c r="A279" s="29" t="s">
        <v>85</v>
      </c>
      <c r="C279" s="28">
        <v>44470.375999999997</v>
      </c>
      <c r="D279" s="28"/>
      <c r="E279" s="1">
        <f>+(C279-C$7)/C$8</f>
        <v>49.997410568244888</v>
      </c>
      <c r="F279" s="1">
        <f>ROUND(2*E279,0)/2</f>
        <v>50</v>
      </c>
      <c r="G279" s="1">
        <f>+C279-(C$7+F279*C$8)</f>
        <v>-1.7200000074808486E-3</v>
      </c>
      <c r="I279" s="1">
        <f>+G279</f>
        <v>-1.7200000074808486E-3</v>
      </c>
      <c r="Q279" s="68">
        <f>+C279-15018.5</f>
        <v>29451.875999999997</v>
      </c>
    </row>
    <row r="280" spans="1:17" x14ac:dyDescent="0.2">
      <c r="A280" s="29" t="s">
        <v>85</v>
      </c>
      <c r="C280" s="28">
        <v>44470.392999999996</v>
      </c>
      <c r="D280" s="28"/>
      <c r="E280" s="1">
        <f>+(C280-C$7)/C$8</f>
        <v>50.023003788991872</v>
      </c>
      <c r="F280" s="1">
        <f>ROUND(2*E280,0)/2</f>
        <v>50</v>
      </c>
      <c r="G280" s="1">
        <f>+C280-(C$7+F280*C$8)</f>
        <v>1.5279999992344528E-2</v>
      </c>
      <c r="I280" s="1">
        <f>+G280</f>
        <v>1.5279999992344528E-2</v>
      </c>
      <c r="Q280" s="68">
        <f>+C280-15018.5</f>
        <v>29451.892999999996</v>
      </c>
    </row>
    <row r="281" spans="1:17" x14ac:dyDescent="0.2">
      <c r="A281" s="29" t="s">
        <v>85</v>
      </c>
      <c r="C281" s="28">
        <v>44476.362000000001</v>
      </c>
      <c r="D281" s="28"/>
      <c r="E281" s="1">
        <f>+(C281-C$7)/C$8</f>
        <v>59.009235238430207</v>
      </c>
      <c r="F281" s="1">
        <f>ROUND(2*E281,0)/2</f>
        <v>59</v>
      </c>
      <c r="G281" s="1">
        <f>+C281-(C$7+F281*C$8)</f>
        <v>6.1343999987002462E-3</v>
      </c>
      <c r="I281" s="1">
        <f>+G281</f>
        <v>6.1343999987002462E-3</v>
      </c>
      <c r="Q281" s="68">
        <f>+C281-15018.5</f>
        <v>29457.862000000001</v>
      </c>
    </row>
    <row r="282" spans="1:17" x14ac:dyDescent="0.2">
      <c r="A282" s="29" t="s">
        <v>87</v>
      </c>
      <c r="C282" s="28">
        <v>44484.33</v>
      </c>
      <c r="D282" s="28"/>
      <c r="E282" s="1">
        <f>+(C282-C$7)/C$8</f>
        <v>71.00492835102466</v>
      </c>
      <c r="F282" s="1">
        <f>ROUND(2*E282,0)/2</f>
        <v>71</v>
      </c>
      <c r="G282" s="1">
        <f>+C282-(C$7+F282*C$8)</f>
        <v>3.27359999937471E-3</v>
      </c>
      <c r="I282" s="1">
        <f>+G282</f>
        <v>3.27359999937471E-3</v>
      </c>
      <c r="Q282" s="68">
        <f>+C282-15018.5</f>
        <v>29465.83</v>
      </c>
    </row>
    <row r="283" spans="1:17" x14ac:dyDescent="0.2">
      <c r="A283" s="29" t="s">
        <v>87</v>
      </c>
      <c r="C283" s="28">
        <v>44486.328999999998</v>
      </c>
      <c r="D283" s="28"/>
      <c r="E283" s="1">
        <f>+(C283-C$7)/C$8</f>
        <v>74.014390014180776</v>
      </c>
      <c r="F283" s="1">
        <f>ROUND(2*E283,0)/2</f>
        <v>74</v>
      </c>
      <c r="G283" s="1">
        <f>+C283-(C$7+F283*C$8)</f>
        <v>9.5583999936934561E-3</v>
      </c>
      <c r="I283" s="1">
        <f>+G283</f>
        <v>9.5583999936934561E-3</v>
      </c>
      <c r="Q283" s="68">
        <f>+C283-15018.5</f>
        <v>29467.828999999998</v>
      </c>
    </row>
    <row r="284" spans="1:17" x14ac:dyDescent="0.2">
      <c r="A284" s="29" t="s">
        <v>87</v>
      </c>
      <c r="C284" s="28">
        <v>44490.307000000001</v>
      </c>
      <c r="D284" s="28"/>
      <c r="E284" s="1">
        <f>+(C284-C$7)/C$8</f>
        <v>80.003203669041426</v>
      </c>
      <c r="F284" s="1">
        <f>ROUND(2*E284,0)/2</f>
        <v>80</v>
      </c>
      <c r="G284" s="1">
        <f>+C284-(C$7+F284*C$8)</f>
        <v>2.1280000000842847E-3</v>
      </c>
      <c r="I284" s="1">
        <f>+G284</f>
        <v>2.1280000000842847E-3</v>
      </c>
      <c r="Q284" s="68">
        <f>+C284-15018.5</f>
        <v>29471.807000000001</v>
      </c>
    </row>
    <row r="285" spans="1:17" x14ac:dyDescent="0.2">
      <c r="A285" s="29" t="s">
        <v>87</v>
      </c>
      <c r="C285" s="28">
        <v>44490.313999999998</v>
      </c>
      <c r="D285" s="28"/>
      <c r="E285" s="1">
        <f>+(C285-C$7)/C$8</f>
        <v>80.013742054051676</v>
      </c>
      <c r="F285" s="1">
        <f>ROUND(2*E285,0)/2</f>
        <v>80</v>
      </c>
      <c r="G285" s="1">
        <f>+C285-(C$7+F285*C$8)</f>
        <v>9.1279999978723936E-3</v>
      </c>
      <c r="I285" s="1">
        <f>+G285</f>
        <v>9.1279999978723936E-3</v>
      </c>
      <c r="Q285" s="68">
        <f>+C285-15018.5</f>
        <v>29471.813999999998</v>
      </c>
    </row>
    <row r="286" spans="1:17" x14ac:dyDescent="0.2">
      <c r="A286" s="29" t="s">
        <v>88</v>
      </c>
      <c r="C286" s="28">
        <v>44822.425000000003</v>
      </c>
      <c r="D286" s="28"/>
      <c r="E286" s="1">
        <f>+(C286-C$7)/C$8</f>
        <v>580.00139708875668</v>
      </c>
      <c r="F286" s="1">
        <f>ROUND(2*E286,0)/2</f>
        <v>580</v>
      </c>
      <c r="G286" s="1">
        <f>+C286-(C$7+F286*C$8)</f>
        <v>9.2800000129500404E-4</v>
      </c>
      <c r="I286" s="1">
        <f>+G286</f>
        <v>9.2800000129500404E-4</v>
      </c>
      <c r="Q286" s="68">
        <f>+C286-15018.5</f>
        <v>29803.925000000003</v>
      </c>
    </row>
    <row r="287" spans="1:17" x14ac:dyDescent="0.2">
      <c r="A287" s="29" t="s">
        <v>88</v>
      </c>
      <c r="C287" s="28">
        <v>44822.428</v>
      </c>
      <c r="D287" s="28"/>
      <c r="E287" s="1">
        <f>+(C287-C$7)/C$8</f>
        <v>580.0059135394722</v>
      </c>
      <c r="F287" s="1">
        <f>ROUND(2*E287,0)/2</f>
        <v>580</v>
      </c>
      <c r="G287" s="1">
        <f>+C287-(C$7+F287*C$8)</f>
        <v>3.9279999982682057E-3</v>
      </c>
      <c r="I287" s="1">
        <f>+G287</f>
        <v>3.9279999982682057E-3</v>
      </c>
      <c r="Q287" s="68">
        <f>+C287-15018.5</f>
        <v>29803.928</v>
      </c>
    </row>
    <row r="288" spans="1:17" x14ac:dyDescent="0.2">
      <c r="A288" s="29" t="s">
        <v>88</v>
      </c>
      <c r="C288" s="28">
        <v>44822.428999999996</v>
      </c>
      <c r="D288" s="28"/>
      <c r="E288" s="1">
        <f>+(C288-C$7)/C$8</f>
        <v>580.00741902304048</v>
      </c>
      <c r="F288" s="1">
        <f>ROUND(2*E288,0)/2</f>
        <v>580</v>
      </c>
      <c r="G288" s="1">
        <f>+C288-(C$7+F288*C$8)</f>
        <v>4.9279999948339537E-3</v>
      </c>
      <c r="I288" s="1">
        <f>+G288</f>
        <v>4.9279999948339537E-3</v>
      </c>
      <c r="Q288" s="68">
        <f>+C288-15018.5</f>
        <v>29803.928999999996</v>
      </c>
    </row>
    <row r="289" spans="1:17" x14ac:dyDescent="0.2">
      <c r="A289" s="29" t="s">
        <v>88</v>
      </c>
      <c r="C289" s="28">
        <v>44822.432999999997</v>
      </c>
      <c r="D289" s="28"/>
      <c r="E289" s="1">
        <f>+(C289-C$7)/C$8</f>
        <v>580.01344095733521</v>
      </c>
      <c r="F289" s="1">
        <f>ROUND(2*E289,0)/2</f>
        <v>580</v>
      </c>
      <c r="G289" s="1">
        <f>+C289-(C$7+F289*C$8)</f>
        <v>8.9279999956488609E-3</v>
      </c>
      <c r="I289" s="1">
        <f>+G289</f>
        <v>8.9279999956488609E-3</v>
      </c>
      <c r="Q289" s="68">
        <f>+C289-15018.5</f>
        <v>29803.932999999997</v>
      </c>
    </row>
    <row r="290" spans="1:17" x14ac:dyDescent="0.2">
      <c r="A290" s="29" t="s">
        <v>88</v>
      </c>
      <c r="C290" s="28">
        <v>44822.434000000001</v>
      </c>
      <c r="D290" s="28"/>
      <c r="E290" s="1">
        <f>+(C290-C$7)/C$8</f>
        <v>580.01494644091429</v>
      </c>
      <c r="F290" s="1">
        <f>ROUND(2*E290,0)/2</f>
        <v>580</v>
      </c>
      <c r="G290" s="1">
        <f>+C290-(C$7+F290*C$8)</f>
        <v>9.9279999994905666E-3</v>
      </c>
      <c r="I290" s="1">
        <f>+G290</f>
        <v>9.9279999994905666E-3</v>
      </c>
      <c r="Q290" s="68">
        <f>+C290-15018.5</f>
        <v>29803.934000000001</v>
      </c>
    </row>
    <row r="291" spans="1:17" x14ac:dyDescent="0.2">
      <c r="A291" s="29" t="s">
        <v>88</v>
      </c>
      <c r="C291" s="28">
        <v>44824.432999999997</v>
      </c>
      <c r="D291" s="28"/>
      <c r="E291" s="1">
        <f>+(C291-C$7)/C$8</f>
        <v>583.0244081040704</v>
      </c>
      <c r="F291" s="1">
        <f>ROUND(2*E291,0)/2</f>
        <v>583</v>
      </c>
      <c r="G291" s="1">
        <f>+C291-(C$7+F291*C$8)</f>
        <v>1.6212799993809313E-2</v>
      </c>
      <c r="I291" s="1">
        <f>+G291</f>
        <v>1.6212799993809313E-2</v>
      </c>
      <c r="Q291" s="68">
        <f>+C291-15018.5</f>
        <v>29805.932999999997</v>
      </c>
    </row>
    <row r="292" spans="1:17" x14ac:dyDescent="0.2">
      <c r="A292" s="29" t="s">
        <v>88</v>
      </c>
      <c r="C292" s="28">
        <v>44824.442000000003</v>
      </c>
      <c r="D292" s="28"/>
      <c r="E292" s="1">
        <f>+(C292-C$7)/C$8</f>
        <v>583.03795745623893</v>
      </c>
      <c r="F292" s="1">
        <f>ROUND(2*E292,0)/2</f>
        <v>583</v>
      </c>
      <c r="G292" s="1">
        <f>+C292-(C$7+F292*C$8)</f>
        <v>2.5212799999280833E-2</v>
      </c>
      <c r="I292" s="1">
        <f>+G292</f>
        <v>2.5212799999280833E-2</v>
      </c>
      <c r="Q292" s="68">
        <f>+C292-15018.5</f>
        <v>29805.942000000003</v>
      </c>
    </row>
    <row r="293" spans="1:17" x14ac:dyDescent="0.2">
      <c r="A293" s="29" t="s">
        <v>89</v>
      </c>
      <c r="C293" s="28">
        <v>44832.394</v>
      </c>
      <c r="D293" s="28"/>
      <c r="E293" s="1">
        <f>+(C293-C$7)/C$8</f>
        <v>595.00956283165465</v>
      </c>
      <c r="F293" s="1">
        <f>ROUND(2*E293,0)/2</f>
        <v>595</v>
      </c>
      <c r="G293" s="1">
        <f>+C293-(C$7+F293*C$8)</f>
        <v>6.3519999966956675E-3</v>
      </c>
      <c r="I293" s="1">
        <f>+G293</f>
        <v>6.3519999966956675E-3</v>
      </c>
      <c r="Q293" s="68">
        <f>+C293-15018.5</f>
        <v>29813.894</v>
      </c>
    </row>
    <row r="294" spans="1:17" x14ac:dyDescent="0.2">
      <c r="A294" s="29" t="s">
        <v>89</v>
      </c>
      <c r="C294" s="28">
        <v>44832.398000000001</v>
      </c>
      <c r="D294" s="28"/>
      <c r="E294" s="1">
        <f>+(C294-C$7)/C$8</f>
        <v>595.01558476594937</v>
      </c>
      <c r="F294" s="1">
        <f>ROUND(2*E294,0)/2</f>
        <v>595</v>
      </c>
      <c r="G294" s="1">
        <f>+C294-(C$7+F294*C$8)</f>
        <v>1.0351999997510575E-2</v>
      </c>
      <c r="I294" s="1">
        <f>+G294</f>
        <v>1.0351999997510575E-2</v>
      </c>
      <c r="Q294" s="68">
        <f>+C294-15018.5</f>
        <v>29813.898000000001</v>
      </c>
    </row>
    <row r="295" spans="1:17" x14ac:dyDescent="0.2">
      <c r="A295" s="29" t="s">
        <v>89</v>
      </c>
      <c r="C295" s="28">
        <v>44834.392999999996</v>
      </c>
      <c r="D295" s="28"/>
      <c r="E295" s="1">
        <f>+(C295-C$7)/C$8</f>
        <v>598.01902449481076</v>
      </c>
      <c r="F295" s="1">
        <f>ROUND(2*E295,0)/2</f>
        <v>598</v>
      </c>
      <c r="G295" s="1">
        <f>+C295-(C$7+F295*C$8)</f>
        <v>1.2636799991014414E-2</v>
      </c>
      <c r="I295" s="1">
        <f>+G295</f>
        <v>1.2636799991014414E-2</v>
      </c>
      <c r="Q295" s="68">
        <f>+C295-15018.5</f>
        <v>29815.892999999996</v>
      </c>
    </row>
    <row r="296" spans="1:17" x14ac:dyDescent="0.2">
      <c r="A296" s="29" t="s">
        <v>89</v>
      </c>
      <c r="C296" s="28">
        <v>44842.357000000004</v>
      </c>
      <c r="D296" s="28"/>
      <c r="E296" s="1">
        <f>+(C296-C$7)/C$8</f>
        <v>610.00869567312145</v>
      </c>
      <c r="F296" s="1">
        <f>ROUND(2*E296,0)/2</f>
        <v>610</v>
      </c>
      <c r="G296" s="1">
        <f>+C296-(C$7+F296*C$8)</f>
        <v>5.7759999981499277E-3</v>
      </c>
      <c r="I296" s="1">
        <f>+G296</f>
        <v>5.7759999981499277E-3</v>
      </c>
      <c r="Q296" s="68">
        <f>+C296-15018.5</f>
        <v>29823.857000000004</v>
      </c>
    </row>
    <row r="297" spans="1:17" x14ac:dyDescent="0.2">
      <c r="A297" s="29" t="s">
        <v>90</v>
      </c>
      <c r="C297" s="28">
        <v>45162.512000000002</v>
      </c>
      <c r="D297" s="28"/>
      <c r="E297" s="1">
        <f>+(C297-C$7)/C$8</f>
        <v>1091.9967891046347</v>
      </c>
      <c r="F297" s="1">
        <f>ROUND(2*E297,0)/2</f>
        <v>1092</v>
      </c>
      <c r="G297" s="1">
        <f>+C297-(C$7+F297*C$8)</f>
        <v>-2.1328000002540648E-3</v>
      </c>
      <c r="I297" s="1">
        <f>+G297</f>
        <v>-2.1328000002540648E-3</v>
      </c>
      <c r="Q297" s="68">
        <f>+C297-15018.5</f>
        <v>30144.012000000002</v>
      </c>
    </row>
    <row r="298" spans="1:17" x14ac:dyDescent="0.2">
      <c r="A298" s="29" t="s">
        <v>90</v>
      </c>
      <c r="C298" s="28">
        <v>45172.483999999997</v>
      </c>
      <c r="D298" s="28"/>
      <c r="E298" s="1">
        <f>+(C298-C$7)/C$8</f>
        <v>1107.0094712982482</v>
      </c>
      <c r="F298" s="1">
        <f>ROUND(2*E298,0)/2</f>
        <v>1107</v>
      </c>
      <c r="G298" s="1">
        <f>+C298-(C$7+F298*C$8)</f>
        <v>6.2911999921198003E-3</v>
      </c>
      <c r="I298" s="1">
        <f>+G298</f>
        <v>6.2911999921198003E-3</v>
      </c>
      <c r="Q298" s="68">
        <f>+C298-15018.5</f>
        <v>30153.983999999997</v>
      </c>
    </row>
    <row r="299" spans="1:17" x14ac:dyDescent="0.2">
      <c r="A299" s="29" t="s">
        <v>90</v>
      </c>
      <c r="C299" s="28">
        <v>45176.47</v>
      </c>
      <c r="D299" s="28"/>
      <c r="E299" s="1">
        <f>+(C299-C$7)/C$8</f>
        <v>1113.0103288216981</v>
      </c>
      <c r="F299" s="1">
        <f>ROUND(2*E299,0)/2</f>
        <v>1113</v>
      </c>
      <c r="G299" s="1">
        <f>+C299-(C$7+F299*C$8)</f>
        <v>6.8608000001404434E-3</v>
      </c>
      <c r="I299" s="1">
        <f>+G299</f>
        <v>6.8608000001404434E-3</v>
      </c>
      <c r="Q299" s="68">
        <f>+C299-15018.5</f>
        <v>30157.97</v>
      </c>
    </row>
    <row r="300" spans="1:17" x14ac:dyDescent="0.2">
      <c r="A300" s="29" t="s">
        <v>90</v>
      </c>
      <c r="C300" s="28">
        <v>45182.449000000001</v>
      </c>
      <c r="D300" s="28"/>
      <c r="E300" s="1">
        <f>+(C300-C$7)/C$8</f>
        <v>1122.0116151068623</v>
      </c>
      <c r="F300" s="1">
        <f>ROUND(2*E300,0)/2</f>
        <v>1122</v>
      </c>
      <c r="G300" s="1">
        <f>+C300-(C$7+F300*C$8)</f>
        <v>7.7152000012574717E-3</v>
      </c>
      <c r="I300" s="1">
        <f>+G300</f>
        <v>7.7152000012574717E-3</v>
      </c>
      <c r="Q300" s="68">
        <f>+C300-15018.5</f>
        <v>30163.949000000001</v>
      </c>
    </row>
    <row r="301" spans="1:17" x14ac:dyDescent="0.2">
      <c r="A301" s="29" t="s">
        <v>91</v>
      </c>
      <c r="C301" s="28">
        <v>45196.396999999997</v>
      </c>
      <c r="D301" s="28"/>
      <c r="E301" s="1">
        <f>+(C301-C$7)/C$8</f>
        <v>1143.010099988189</v>
      </c>
      <c r="F301" s="1">
        <f>ROUND(2*E301,0)/2</f>
        <v>1143</v>
      </c>
      <c r="G301" s="1">
        <f>+C301-(C$7+F301*C$8)</f>
        <v>6.7087999923387542E-3</v>
      </c>
      <c r="I301" s="1">
        <f>+G301</f>
        <v>6.7087999923387542E-3</v>
      </c>
      <c r="Q301" s="68">
        <f>+C301-15018.5</f>
        <v>30177.896999999997</v>
      </c>
    </row>
    <row r="302" spans="1:17" x14ac:dyDescent="0.2">
      <c r="A302" s="29" t="s">
        <v>91</v>
      </c>
      <c r="C302" s="28">
        <v>45200.377</v>
      </c>
      <c r="D302" s="28"/>
      <c r="E302" s="1">
        <f>+(C302-C$7)/C$8</f>
        <v>1149.001924610197</v>
      </c>
      <c r="F302" s="1">
        <f>ROUND(2*E302,0)/2</f>
        <v>1149</v>
      </c>
      <c r="G302" s="1">
        <f>+C302-(C$7+F302*C$8)</f>
        <v>1.2783999991370365E-3</v>
      </c>
      <c r="I302" s="1">
        <f>+G302</f>
        <v>1.2783999991370365E-3</v>
      </c>
      <c r="Q302" s="68">
        <f>+C302-15018.5</f>
        <v>30181.877</v>
      </c>
    </row>
    <row r="303" spans="1:17" x14ac:dyDescent="0.2">
      <c r="A303" s="29" t="s">
        <v>91</v>
      </c>
      <c r="C303" s="28">
        <v>45216.324999999997</v>
      </c>
      <c r="D303" s="28"/>
      <c r="E303" s="1">
        <f>+(C303-C$7)/C$8</f>
        <v>1173.011376638259</v>
      </c>
      <c r="F303" s="1">
        <f>ROUND(2*E303,0)/2</f>
        <v>1173</v>
      </c>
      <c r="G303" s="1">
        <f>+C303-(C$7+F303*C$8)</f>
        <v>7.5567999956547283E-3</v>
      </c>
      <c r="I303" s="1">
        <f>+G303</f>
        <v>7.5567999956547283E-3</v>
      </c>
      <c r="Q303" s="68">
        <f>+C303-15018.5</f>
        <v>30197.824999999997</v>
      </c>
    </row>
    <row r="304" spans="1:17" x14ac:dyDescent="0.2">
      <c r="A304" s="29" t="s">
        <v>91</v>
      </c>
      <c r="C304" s="28">
        <v>45216.328999999998</v>
      </c>
      <c r="D304" s="28"/>
      <c r="E304" s="1">
        <f>+(C304-C$7)/C$8</f>
        <v>1173.0173985725537</v>
      </c>
      <c r="F304" s="1">
        <f>ROUND(2*E304,0)/2</f>
        <v>1173</v>
      </c>
      <c r="G304" s="1">
        <f>+C304-(C$7+F304*C$8)</f>
        <v>1.1556799996469636E-2</v>
      </c>
      <c r="I304" s="1">
        <f>+G304</f>
        <v>1.1556799996469636E-2</v>
      </c>
      <c r="Q304" s="68">
        <f>+C304-15018.5</f>
        <v>30197.828999999998</v>
      </c>
    </row>
    <row r="305" spans="1:17" x14ac:dyDescent="0.2">
      <c r="A305" s="29" t="s">
        <v>91</v>
      </c>
      <c r="C305" s="28">
        <v>45222.303999999996</v>
      </c>
      <c r="D305" s="28"/>
      <c r="E305" s="1">
        <f>+(C305-C$7)/C$8</f>
        <v>1182.0126629234232</v>
      </c>
      <c r="F305" s="1">
        <f>ROUND(2*E305,0)/2</f>
        <v>1182</v>
      </c>
      <c r="G305" s="1">
        <f>+C305-(C$7+F305*C$8)</f>
        <v>8.4111999967717566E-3</v>
      </c>
      <c r="I305" s="1">
        <f>+G305</f>
        <v>8.4111999967717566E-3</v>
      </c>
      <c r="Q305" s="68">
        <f>+C305-15018.5</f>
        <v>30203.803999999996</v>
      </c>
    </row>
    <row r="306" spans="1:17" x14ac:dyDescent="0.2">
      <c r="A306" s="29" t="s">
        <v>91</v>
      </c>
      <c r="C306" s="28">
        <v>45222.313000000002</v>
      </c>
      <c r="D306" s="28"/>
      <c r="E306" s="1">
        <f>+(C306-C$7)/C$8</f>
        <v>1182.0262122755917</v>
      </c>
      <c r="F306" s="1">
        <f>ROUND(2*E306,0)/2</f>
        <v>1182</v>
      </c>
      <c r="G306" s="1">
        <f>+C306-(C$7+F306*C$8)</f>
        <v>1.7411200002243277E-2</v>
      </c>
      <c r="I306" s="1">
        <f>+G306</f>
        <v>1.7411200002243277E-2</v>
      </c>
      <c r="Q306" s="68">
        <f>+C306-15018.5</f>
        <v>30203.813000000002</v>
      </c>
    </row>
    <row r="307" spans="1:17" x14ac:dyDescent="0.2">
      <c r="A307" s="29" t="s">
        <v>92</v>
      </c>
      <c r="C307" s="28">
        <v>45226.283000000003</v>
      </c>
      <c r="D307" s="28"/>
      <c r="E307" s="1">
        <f>+(C307-C$7)/C$8</f>
        <v>1188.0029820618631</v>
      </c>
      <c r="F307" s="1">
        <f>ROUND(2*E307,0)/2</f>
        <v>1188</v>
      </c>
      <c r="G307" s="1">
        <f>+C307-(C$7+F307*C$8)</f>
        <v>1.9807999997283332E-3</v>
      </c>
      <c r="I307" s="1">
        <f>+G307</f>
        <v>1.9807999997283332E-3</v>
      </c>
      <c r="Q307" s="68">
        <f>+C307-15018.5</f>
        <v>30207.783000000003</v>
      </c>
    </row>
    <row r="308" spans="1:17" x14ac:dyDescent="0.2">
      <c r="A308" s="29" t="s">
        <v>92</v>
      </c>
      <c r="C308" s="28">
        <v>45228.277999999998</v>
      </c>
      <c r="D308" s="28"/>
      <c r="E308" s="1">
        <f>+(C308-C$7)/C$8</f>
        <v>1191.0064217907245</v>
      </c>
      <c r="F308" s="1">
        <f>ROUND(2*E308,0)/2</f>
        <v>1191</v>
      </c>
      <c r="G308" s="1">
        <f>+C308-(C$7+F308*C$8)</f>
        <v>4.265599993232172E-3</v>
      </c>
      <c r="I308" s="1">
        <f>+G308</f>
        <v>4.265599993232172E-3</v>
      </c>
      <c r="Q308" s="68">
        <f>+C308-15018.5</f>
        <v>30209.777999999998</v>
      </c>
    </row>
    <row r="309" spans="1:17" x14ac:dyDescent="0.2">
      <c r="A309" s="29" t="s">
        <v>92</v>
      </c>
      <c r="C309" s="28">
        <v>45230.271000000001</v>
      </c>
      <c r="D309" s="28"/>
      <c r="E309" s="1">
        <f>+(C309-C$7)/C$8</f>
        <v>1194.0068505524494</v>
      </c>
      <c r="F309" s="1">
        <f>ROUND(2*E309,0)/2</f>
        <v>1194</v>
      </c>
      <c r="G309" s="1">
        <f>+C309-(C$7+F309*C$8)</f>
        <v>4.5504000008804724E-3</v>
      </c>
      <c r="I309" s="1">
        <f>+G309</f>
        <v>4.5504000008804724E-3</v>
      </c>
      <c r="Q309" s="68">
        <f>+C309-15018.5</f>
        <v>30211.771000000001</v>
      </c>
    </row>
    <row r="310" spans="1:17" x14ac:dyDescent="0.2">
      <c r="A310" s="29" t="s">
        <v>93</v>
      </c>
      <c r="C310" s="28">
        <v>45526.519</v>
      </c>
      <c r="D310" s="28"/>
      <c r="E310" s="1">
        <f>+(C310-C$7)/C$8</f>
        <v>1640.0033481954638</v>
      </c>
      <c r="F310" s="1">
        <f>ROUND(2*E310,0)/2</f>
        <v>1640</v>
      </c>
      <c r="G310" s="1">
        <f>+C310-(C$7+F310*C$8)</f>
        <v>2.2239999962039292E-3</v>
      </c>
      <c r="I310" s="1">
        <f>+G310</f>
        <v>2.2239999962039292E-3</v>
      </c>
      <c r="Q310" s="68">
        <f>+C310-15018.5</f>
        <v>30508.019</v>
      </c>
    </row>
    <row r="311" spans="1:17" x14ac:dyDescent="0.2">
      <c r="A311" s="29" t="s">
        <v>93</v>
      </c>
      <c r="C311" s="28">
        <v>45530.502</v>
      </c>
      <c r="D311" s="28"/>
      <c r="E311" s="1">
        <f>+(C311-C$7)/C$8</f>
        <v>1645.9996892681872</v>
      </c>
      <c r="F311" s="1">
        <f>ROUND(2*E311,0)/2</f>
        <v>1646</v>
      </c>
      <c r="G311" s="1">
        <f>+C311-(C$7+F311*C$8)</f>
        <v>-2.0640000002458692E-4</v>
      </c>
      <c r="I311" s="1">
        <f>+G311</f>
        <v>-2.0640000002458692E-4</v>
      </c>
      <c r="Q311" s="68">
        <f>+C311-15018.5</f>
        <v>30512.002</v>
      </c>
    </row>
    <row r="312" spans="1:17" x14ac:dyDescent="0.2">
      <c r="A312" s="29" t="s">
        <v>93</v>
      </c>
      <c r="C312" s="28">
        <v>45534.491000000002</v>
      </c>
      <c r="D312" s="28"/>
      <c r="E312" s="1">
        <f>+(C312-C$7)/C$8</f>
        <v>1652.0050632423529</v>
      </c>
      <c r="F312" s="1">
        <f>ROUND(2*E312,0)/2</f>
        <v>1652</v>
      </c>
      <c r="G312" s="1">
        <f>+C312-(C$7+F312*C$8)</f>
        <v>3.3631999976933002E-3</v>
      </c>
      <c r="I312" s="1">
        <f>+G312</f>
        <v>3.3631999976933002E-3</v>
      </c>
      <c r="Q312" s="68">
        <f>+C312-15018.5</f>
        <v>30515.991000000002</v>
      </c>
    </row>
    <row r="313" spans="1:17" x14ac:dyDescent="0.2">
      <c r="A313" s="29" t="s">
        <v>94</v>
      </c>
      <c r="C313" s="28">
        <v>45580.330999999998</v>
      </c>
      <c r="D313" s="28"/>
      <c r="E313" s="1">
        <f>+(C313-C$7)/C$8</f>
        <v>1721.01643024552</v>
      </c>
      <c r="F313" s="1">
        <f>ROUND(2*E313,0)/2</f>
        <v>1721</v>
      </c>
      <c r="G313" s="1">
        <f>+C313-(C$7+F313*C$8)</f>
        <v>1.0913599995546974E-2</v>
      </c>
      <c r="I313" s="1">
        <f>+G313</f>
        <v>1.0913599995546974E-2</v>
      </c>
      <c r="Q313" s="68">
        <f>+C313-15018.5</f>
        <v>30561.830999999998</v>
      </c>
    </row>
    <row r="314" spans="1:17" x14ac:dyDescent="0.2">
      <c r="A314" s="29" t="s">
        <v>95</v>
      </c>
      <c r="C314" s="28">
        <v>45878.576999999997</v>
      </c>
      <c r="D314" s="28"/>
      <c r="E314" s="1">
        <f>+(C314-C$7)/C$8</f>
        <v>2170.0208840681221</v>
      </c>
      <c r="F314" s="1">
        <f>ROUND(2*E314,0)/2</f>
        <v>2170</v>
      </c>
      <c r="G314" s="1">
        <f>+C314-(C$7+F314*C$8)</f>
        <v>1.3871999995899387E-2</v>
      </c>
      <c r="I314" s="1">
        <f>+G314</f>
        <v>1.3871999995899387E-2</v>
      </c>
      <c r="Q314" s="68">
        <f>+C314-15018.5</f>
        <v>30860.076999999997</v>
      </c>
    </row>
    <row r="315" spans="1:17" x14ac:dyDescent="0.2">
      <c r="A315" s="29" t="s">
        <v>95</v>
      </c>
      <c r="C315" s="28">
        <v>45886.533000000003</v>
      </c>
      <c r="D315" s="28"/>
      <c r="E315" s="1">
        <f>+(C315-C$7)/C$8</f>
        <v>2181.9985113778434</v>
      </c>
      <c r="F315" s="1">
        <f>ROUND(2*E315,0)/2</f>
        <v>2182</v>
      </c>
      <c r="G315" s="1">
        <f>+C315-(C$7+F315*C$8)</f>
        <v>-9.8879999859491363E-4</v>
      </c>
      <c r="I315" s="1">
        <f>+G315</f>
        <v>-9.8879999859491363E-4</v>
      </c>
      <c r="Q315" s="68">
        <f>+C315-15018.5</f>
        <v>30868.033000000003</v>
      </c>
    </row>
    <row r="316" spans="1:17" x14ac:dyDescent="0.2">
      <c r="A316" s="29" t="s">
        <v>95</v>
      </c>
      <c r="C316" s="28">
        <v>45900.487999999998</v>
      </c>
      <c r="D316" s="28"/>
      <c r="E316" s="1">
        <f>+(C316-C$7)/C$8</f>
        <v>2203.0075346441804</v>
      </c>
      <c r="F316" s="1">
        <f>ROUND(2*E316,0)/2</f>
        <v>2203</v>
      </c>
      <c r="G316" s="1">
        <f>+C316-(C$7+F316*C$8)</f>
        <v>5.0047999975504354E-3</v>
      </c>
      <c r="I316" s="1">
        <f>+G316</f>
        <v>5.0047999975504354E-3</v>
      </c>
      <c r="Q316" s="68">
        <f>+C316-15018.5</f>
        <v>30881.987999999998</v>
      </c>
    </row>
    <row r="317" spans="1:17" x14ac:dyDescent="0.2">
      <c r="A317" s="29" t="s">
        <v>95</v>
      </c>
      <c r="C317" s="28">
        <v>45902.478999999999</v>
      </c>
      <c r="D317" s="28"/>
      <c r="E317" s="1">
        <f>+(C317-C$7)/C$8</f>
        <v>2206.0049524387582</v>
      </c>
      <c r="F317" s="1">
        <f>ROUND(2*E317,0)/2</f>
        <v>2206</v>
      </c>
      <c r="G317" s="1">
        <f>+C317-(C$7+F317*C$8)</f>
        <v>3.2895999975153245E-3</v>
      </c>
      <c r="I317" s="1">
        <f>+G317</f>
        <v>3.2895999975153245E-3</v>
      </c>
      <c r="Q317" s="68">
        <f>+C317-15018.5</f>
        <v>30883.978999999999</v>
      </c>
    </row>
    <row r="318" spans="1:17" x14ac:dyDescent="0.2">
      <c r="A318" s="29" t="s">
        <v>95</v>
      </c>
      <c r="C318" s="28">
        <v>45906.462</v>
      </c>
      <c r="D318" s="28"/>
      <c r="E318" s="1">
        <f>+(C318-C$7)/C$8</f>
        <v>2212.0012935114819</v>
      </c>
      <c r="F318" s="1">
        <f>ROUND(2*E318,0)/2</f>
        <v>2212</v>
      </c>
      <c r="G318" s="1">
        <f>+C318-(C$7+F318*C$8)</f>
        <v>8.5919999401085079E-4</v>
      </c>
      <c r="I318" s="1">
        <f>+G318</f>
        <v>8.5919999401085079E-4</v>
      </c>
      <c r="Q318" s="68">
        <f>+C318-15018.5</f>
        <v>30887.962</v>
      </c>
    </row>
    <row r="319" spans="1:17" x14ac:dyDescent="0.2">
      <c r="A319" s="29" t="s">
        <v>95</v>
      </c>
      <c r="C319" s="28">
        <v>45914.432999999997</v>
      </c>
      <c r="D319" s="28"/>
      <c r="E319" s="1">
        <f>+(C319-C$7)/C$8</f>
        <v>2224.0015030747918</v>
      </c>
      <c r="F319" s="1">
        <f>ROUND(2*E319,0)/2</f>
        <v>2224</v>
      </c>
      <c r="G319" s="1">
        <f>+C319-(C$7+F319*C$8)</f>
        <v>9.9839999165851623E-4</v>
      </c>
      <c r="I319" s="1">
        <f>+G319</f>
        <v>9.9839999165851623E-4</v>
      </c>
      <c r="Q319" s="68">
        <f>+C319-15018.5</f>
        <v>30895.932999999997</v>
      </c>
    </row>
    <row r="320" spans="1:17" x14ac:dyDescent="0.2">
      <c r="A320" s="29" t="s">
        <v>95</v>
      </c>
      <c r="C320" s="28">
        <v>45916.434999999998</v>
      </c>
      <c r="D320" s="28"/>
      <c r="E320" s="1">
        <f>+(C320-C$7)/C$8</f>
        <v>2227.0154811886746</v>
      </c>
      <c r="F320" s="1">
        <f>ROUND(2*E320,0)/2</f>
        <v>2227</v>
      </c>
      <c r="G320" s="1">
        <f>+C320-(C$7+F320*C$8)</f>
        <v>1.0283199997502379E-2</v>
      </c>
      <c r="I320" s="1">
        <f>+G320</f>
        <v>1.0283199997502379E-2</v>
      </c>
      <c r="Q320" s="68">
        <f>+C320-15018.5</f>
        <v>30897.934999999998</v>
      </c>
    </row>
    <row r="321" spans="1:17" x14ac:dyDescent="0.2">
      <c r="A321" s="29" t="s">
        <v>95</v>
      </c>
      <c r="C321" s="28">
        <v>45932.368999999999</v>
      </c>
      <c r="D321" s="28"/>
      <c r="E321" s="1">
        <f>+(C321-C$7)/C$8</f>
        <v>2251.0038564467159</v>
      </c>
      <c r="F321" s="1">
        <f>ROUND(2*E321,0)/2</f>
        <v>2251</v>
      </c>
      <c r="G321" s="1">
        <f>+C321-(C$7+F321*C$8)</f>
        <v>2.5615999984438531E-3</v>
      </c>
      <c r="I321" s="1">
        <f>+G321</f>
        <v>2.5615999984438531E-3</v>
      </c>
      <c r="Q321" s="68">
        <f>+C321-15018.5</f>
        <v>30913.868999999999</v>
      </c>
    </row>
    <row r="322" spans="1:17" x14ac:dyDescent="0.2">
      <c r="A322" s="29" t="s">
        <v>95</v>
      </c>
      <c r="C322" s="28">
        <v>45934.375999999997</v>
      </c>
      <c r="D322" s="28"/>
      <c r="E322" s="1">
        <f>+(C322-C$7)/C$8</f>
        <v>2254.0253619784617</v>
      </c>
      <c r="F322" s="1">
        <f>ROUND(2*E322,0)/2</f>
        <v>2254</v>
      </c>
      <c r="G322" s="1">
        <f>+C322-(C$7+F322*C$8)</f>
        <v>1.6846399994392414E-2</v>
      </c>
      <c r="I322" s="1">
        <f>+G322</f>
        <v>1.6846399994392414E-2</v>
      </c>
      <c r="Q322" s="68">
        <f>+C322-15018.5</f>
        <v>30915.875999999997</v>
      </c>
    </row>
    <row r="323" spans="1:17" x14ac:dyDescent="0.2">
      <c r="A323" s="29" t="s">
        <v>96</v>
      </c>
      <c r="C323" s="28">
        <v>45946.326000000001</v>
      </c>
      <c r="D323" s="28"/>
      <c r="E323" s="1">
        <f>+(C323-C$7)/C$8</f>
        <v>2272.0158906802112</v>
      </c>
      <c r="F323" s="1">
        <f>ROUND(2*E323,0)/2</f>
        <v>2272</v>
      </c>
      <c r="G323" s="1">
        <f>+C323-(C$7+F323*C$8)</f>
        <v>1.0555199994996656E-2</v>
      </c>
      <c r="I323" s="1">
        <f>+G323</f>
        <v>1.0555199994996656E-2</v>
      </c>
      <c r="Q323" s="68">
        <f>+C323-15018.5</f>
        <v>30927.826000000001</v>
      </c>
    </row>
    <row r="324" spans="1:17" x14ac:dyDescent="0.2">
      <c r="A324" s="29" t="s">
        <v>96</v>
      </c>
      <c r="C324" s="28">
        <v>45946.338000000003</v>
      </c>
      <c r="D324" s="28"/>
      <c r="E324" s="1">
        <f>+(C324-C$7)/C$8</f>
        <v>2272.0339564830952</v>
      </c>
      <c r="F324" s="1">
        <f>ROUND(2*E324,0)/2</f>
        <v>2272</v>
      </c>
      <c r="G324" s="1">
        <f>+C324-(C$7+F324*C$8)</f>
        <v>2.2555199997441377E-2</v>
      </c>
      <c r="I324" s="1">
        <f>+G324</f>
        <v>2.2555199997441377E-2</v>
      </c>
      <c r="Q324" s="68">
        <f>+C324-15018.5</f>
        <v>30927.838000000003</v>
      </c>
    </row>
    <row r="325" spans="1:17" x14ac:dyDescent="0.2">
      <c r="A325" s="25" t="s">
        <v>97</v>
      </c>
      <c r="B325" s="26" t="s">
        <v>44</v>
      </c>
      <c r="C325" s="27">
        <v>45951.631000000001</v>
      </c>
      <c r="D325" s="28"/>
      <c r="E325" s="1">
        <f>+(C325-C$7)/C$8</f>
        <v>2280.0024810369268</v>
      </c>
      <c r="F325" s="1">
        <f>ROUND(2*E325,0)/2</f>
        <v>2280</v>
      </c>
      <c r="G325" s="1">
        <f>+C325-(C$7+F325*C$8)</f>
        <v>1.6479999976581894E-3</v>
      </c>
      <c r="I325" s="1">
        <f>+G325</f>
        <v>1.6479999976581894E-3</v>
      </c>
      <c r="Q325" s="68">
        <f>+C325-15018.5</f>
        <v>30933.131000000001</v>
      </c>
    </row>
    <row r="326" spans="1:17" x14ac:dyDescent="0.2">
      <c r="A326" s="25" t="s">
        <v>97</v>
      </c>
      <c r="B326" s="26" t="s">
        <v>44</v>
      </c>
      <c r="C326" s="27">
        <v>45955.620999999999</v>
      </c>
      <c r="D326" s="28"/>
      <c r="E326" s="1">
        <f>+(C326-C$7)/C$8</f>
        <v>2286.009360494661</v>
      </c>
      <c r="F326" s="1">
        <f>ROUND(2*E326,0)/2</f>
        <v>2286</v>
      </c>
      <c r="G326" s="1">
        <f>+C326-(C$7+F326*C$8)</f>
        <v>6.2175999992177822E-3</v>
      </c>
      <c r="I326" s="1">
        <f>+G326</f>
        <v>6.2175999992177822E-3</v>
      </c>
      <c r="Q326" s="68">
        <f>+C326-15018.5</f>
        <v>30937.120999999999</v>
      </c>
    </row>
    <row r="327" spans="1:17" x14ac:dyDescent="0.2">
      <c r="A327" s="29" t="s">
        <v>98</v>
      </c>
      <c r="C327" s="28">
        <v>45955.623</v>
      </c>
      <c r="D327" s="28"/>
      <c r="E327" s="1">
        <f>+(C327-C$7)/C$8</f>
        <v>2286.012371461808</v>
      </c>
      <c r="F327" s="1">
        <f>ROUND(2*E327,0)/2</f>
        <v>2286</v>
      </c>
      <c r="G327" s="1">
        <f>+C327-(C$7+F327*C$8)</f>
        <v>8.2175999996252358E-3</v>
      </c>
      <c r="I327" s="1">
        <f>+G327</f>
        <v>8.2175999996252358E-3</v>
      </c>
      <c r="Q327" s="68">
        <f>+C327-15018.5</f>
        <v>30937.123</v>
      </c>
    </row>
    <row r="328" spans="1:17" x14ac:dyDescent="0.2">
      <c r="A328" s="25" t="s">
        <v>97</v>
      </c>
      <c r="B328" s="26" t="s">
        <v>44</v>
      </c>
      <c r="C328" s="27">
        <v>45957.616000000002</v>
      </c>
      <c r="D328" s="28"/>
      <c r="E328" s="1">
        <f>+(C328-C$7)/C$8</f>
        <v>2289.0128002235333</v>
      </c>
      <c r="F328" s="1">
        <f>ROUND(2*E328,0)/2</f>
        <v>2289</v>
      </c>
      <c r="G328" s="1">
        <f>+C328-(C$7+F328*C$8)</f>
        <v>8.5023999999975786E-3</v>
      </c>
      <c r="I328" s="1">
        <f>+G328</f>
        <v>8.5023999999975786E-3</v>
      </c>
      <c r="Q328" s="68">
        <f>+C328-15018.5</f>
        <v>30939.116000000002</v>
      </c>
    </row>
    <row r="329" spans="1:17" x14ac:dyDescent="0.2">
      <c r="A329" s="29" t="s">
        <v>99</v>
      </c>
      <c r="C329" s="28">
        <v>46270.457000000002</v>
      </c>
      <c r="D329" s="28"/>
      <c r="E329" s="1">
        <f>+(C329-C$7)/C$8</f>
        <v>2759.9897867994378</v>
      </c>
      <c r="F329" s="1">
        <f>ROUND(2*E329,0)/2</f>
        <v>2760</v>
      </c>
      <c r="G329" s="1">
        <f>+C329-(C$7+F329*C$8)</f>
        <v>-6.7839999974239618E-3</v>
      </c>
      <c r="I329" s="1">
        <f>+G329</f>
        <v>-6.7839999974239618E-3</v>
      </c>
      <c r="Q329" s="68">
        <f>+C329-15018.5</f>
        <v>31251.957000000002</v>
      </c>
    </row>
    <row r="330" spans="1:17" x14ac:dyDescent="0.2">
      <c r="A330" s="29" t="s">
        <v>100</v>
      </c>
      <c r="C330" s="28">
        <v>46270.461000000003</v>
      </c>
      <c r="D330" s="28"/>
      <c r="E330" s="1">
        <f>+(C330-C$7)/C$8</f>
        <v>2759.9958087337322</v>
      </c>
      <c r="F330" s="1">
        <f>ROUND(2*E330,0)/2</f>
        <v>2760</v>
      </c>
      <c r="G330" s="1">
        <f>+C330-(C$7+F330*C$8)</f>
        <v>-2.7839999966090545E-3</v>
      </c>
      <c r="I330" s="1">
        <f>+G330</f>
        <v>-2.7839999966090545E-3</v>
      </c>
      <c r="Q330" s="68">
        <f>+C330-15018.5</f>
        <v>31251.961000000003</v>
      </c>
    </row>
    <row r="331" spans="1:17" x14ac:dyDescent="0.2">
      <c r="A331" s="29" t="s">
        <v>101</v>
      </c>
      <c r="C331" s="28">
        <v>46270.466</v>
      </c>
      <c r="D331" s="28"/>
      <c r="E331" s="1">
        <f>+(C331-C$7)/C$8</f>
        <v>2760.0033361515952</v>
      </c>
      <c r="F331" s="1">
        <f>ROUND(2*E331,0)/2</f>
        <v>2760</v>
      </c>
      <c r="G331" s="1">
        <f>+C331-(C$7+F331*C$8)</f>
        <v>2.2160000007716008E-3</v>
      </c>
      <c r="I331" s="1">
        <f>+G331</f>
        <v>2.2160000007716008E-3</v>
      </c>
      <c r="Q331" s="68">
        <f>+C331-15018.5</f>
        <v>31251.966</v>
      </c>
    </row>
    <row r="332" spans="1:17" x14ac:dyDescent="0.2">
      <c r="A332" s="29" t="s">
        <v>99</v>
      </c>
      <c r="C332" s="28">
        <v>46270.474000000002</v>
      </c>
      <c r="D332" s="28"/>
      <c r="E332" s="1">
        <f>+(C332-C$7)/C$8</f>
        <v>2760.0153800201847</v>
      </c>
      <c r="F332" s="1">
        <f>ROUND(2*E332,0)/2</f>
        <v>2760</v>
      </c>
      <c r="G332" s="1">
        <f>+C332-(C$7+F332*C$8)</f>
        <v>1.0216000002401415E-2</v>
      </c>
      <c r="I332" s="1">
        <f>+G332</f>
        <v>1.0216000002401415E-2</v>
      </c>
      <c r="Q332" s="68">
        <f>+C332-15018.5</f>
        <v>31251.974000000002</v>
      </c>
    </row>
    <row r="333" spans="1:17" x14ac:dyDescent="0.2">
      <c r="A333" s="29" t="s">
        <v>102</v>
      </c>
      <c r="C333" s="28">
        <v>46290.402999999998</v>
      </c>
      <c r="D333" s="28"/>
      <c r="E333" s="1">
        <f>+(C333-C$7)/C$8</f>
        <v>2790.0181621538231</v>
      </c>
      <c r="F333" s="1">
        <f>ROUND(2*E333,0)/2</f>
        <v>2790</v>
      </c>
      <c r="G333" s="1">
        <f>+C333-(C$7+F333*C$8)</f>
        <v>1.206399999500718E-2</v>
      </c>
      <c r="I333" s="1">
        <f>+G333</f>
        <v>1.206399999500718E-2</v>
      </c>
      <c r="Q333" s="68">
        <f>+C333-15018.5</f>
        <v>31271.902999999998</v>
      </c>
    </row>
    <row r="334" spans="1:17" x14ac:dyDescent="0.2">
      <c r="A334" s="29" t="s">
        <v>102</v>
      </c>
      <c r="C334" s="28">
        <v>46292.396999999997</v>
      </c>
      <c r="D334" s="28"/>
      <c r="E334" s="1">
        <f>+(C334-C$7)/C$8</f>
        <v>2793.020096399116</v>
      </c>
      <c r="F334" s="1">
        <f>ROUND(2*E334,0)/2</f>
        <v>2793</v>
      </c>
      <c r="G334" s="1">
        <f>+C334-(C$7+F334*C$8)</f>
        <v>1.334879999194527E-2</v>
      </c>
      <c r="I334" s="1">
        <f>+G334</f>
        <v>1.334879999194527E-2</v>
      </c>
      <c r="Q334" s="68">
        <f>+C334-15018.5</f>
        <v>31273.896999999997</v>
      </c>
    </row>
    <row r="335" spans="1:17" x14ac:dyDescent="0.2">
      <c r="A335" s="29" t="s">
        <v>102</v>
      </c>
      <c r="C335" s="28">
        <v>46298.374000000003</v>
      </c>
      <c r="D335" s="28"/>
      <c r="E335" s="1">
        <f>+(C335-C$7)/C$8</f>
        <v>2802.018371717144</v>
      </c>
      <c r="F335" s="1">
        <f>ROUND(2*E335,0)/2</f>
        <v>2802</v>
      </c>
      <c r="G335" s="1">
        <f>+C335-(C$7+F335*C$8)</f>
        <v>1.2203199999930803E-2</v>
      </c>
      <c r="I335" s="1">
        <f>+G335</f>
        <v>1.2203199999930803E-2</v>
      </c>
      <c r="Q335" s="68">
        <f>+C335-15018.5</f>
        <v>31279.874000000003</v>
      </c>
    </row>
    <row r="336" spans="1:17" x14ac:dyDescent="0.2">
      <c r="A336" s="29" t="s">
        <v>102</v>
      </c>
      <c r="C336" s="28">
        <v>46308.341999999997</v>
      </c>
      <c r="D336" s="28"/>
      <c r="E336" s="1">
        <f>+(C336-C$7)/C$8</f>
        <v>2817.0250319764627</v>
      </c>
      <c r="F336" s="1">
        <f>ROUND(2*E336,0)/2</f>
        <v>2817</v>
      </c>
      <c r="G336" s="1">
        <f>+C336-(C$7+F336*C$8)</f>
        <v>1.6627199991489761E-2</v>
      </c>
      <c r="I336" s="1">
        <f>+G336</f>
        <v>1.6627199991489761E-2</v>
      </c>
      <c r="Q336" s="68">
        <f>+C336-15018.5</f>
        <v>31289.841999999997</v>
      </c>
    </row>
    <row r="337" spans="1:17" x14ac:dyDescent="0.2">
      <c r="A337" s="25" t="s">
        <v>103</v>
      </c>
      <c r="B337" s="26" t="s">
        <v>47</v>
      </c>
      <c r="C337" s="27">
        <v>46615.563999999998</v>
      </c>
      <c r="D337" s="28"/>
      <c r="E337" s="1">
        <f>+(C337-C$7)/C$8</f>
        <v>3279.5427063536163</v>
      </c>
      <c r="F337" s="1">
        <f>ROUND(2*E337,0)/2</f>
        <v>3279.5</v>
      </c>
      <c r="G337" s="1">
        <f>+C337-(C$7+F337*C$8)</f>
        <v>2.8367199993226677E-2</v>
      </c>
      <c r="I337" s="1">
        <f>+G337</f>
        <v>2.8367199993226677E-2</v>
      </c>
      <c r="Q337" s="68">
        <f>+C337-15018.5</f>
        <v>31597.063999999998</v>
      </c>
    </row>
    <row r="338" spans="1:17" x14ac:dyDescent="0.2">
      <c r="A338" s="29" t="s">
        <v>104</v>
      </c>
      <c r="C338" s="28">
        <v>46626.5</v>
      </c>
      <c r="D338" s="28"/>
      <c r="E338" s="1">
        <f>+(C338-C$7)/C$8</f>
        <v>3296.0066747119672</v>
      </c>
      <c r="F338" s="1">
        <f>ROUND(2*E338,0)/2</f>
        <v>3296</v>
      </c>
      <c r="G338" s="1">
        <f>+C338-(C$7+F338*C$8)</f>
        <v>4.4335999991744757E-3</v>
      </c>
      <c r="I338" s="1">
        <f>+G338</f>
        <v>4.4335999991744757E-3</v>
      </c>
      <c r="Q338" s="68">
        <f>+C338-15018.5</f>
        <v>31608</v>
      </c>
    </row>
    <row r="339" spans="1:17" x14ac:dyDescent="0.2">
      <c r="A339" s="29" t="s">
        <v>104</v>
      </c>
      <c r="C339" s="28">
        <v>46648.419000000002</v>
      </c>
      <c r="D339" s="28"/>
      <c r="E339" s="1">
        <f>+(C339-C$7)/C$8</f>
        <v>3329.005369156615</v>
      </c>
      <c r="F339" s="1">
        <f>ROUND(2*E339,0)/2</f>
        <v>3329</v>
      </c>
      <c r="G339" s="1">
        <f>+C339-(C$7+F339*C$8)</f>
        <v>3.5664000024553388E-3</v>
      </c>
      <c r="I339" s="1">
        <f>+G339</f>
        <v>3.5664000024553388E-3</v>
      </c>
      <c r="Q339" s="68">
        <f>+C339-15018.5</f>
        <v>31629.919000000002</v>
      </c>
    </row>
    <row r="340" spans="1:17" x14ac:dyDescent="0.2">
      <c r="A340" s="29" t="s">
        <v>105</v>
      </c>
      <c r="C340" s="28">
        <v>47000.464</v>
      </c>
      <c r="D340" s="28"/>
      <c r="E340" s="1">
        <f>+(C340-C$7)/C$8</f>
        <v>3859.0033337428208</v>
      </c>
      <c r="F340" s="1">
        <f>ROUND(2*E340,0)/2</f>
        <v>3859</v>
      </c>
      <c r="G340" s="1">
        <f>+C340-(C$7+F340*C$8)</f>
        <v>2.214399995864369E-3</v>
      </c>
      <c r="I340" s="1">
        <f>+G340</f>
        <v>2.214399995864369E-3</v>
      </c>
      <c r="Q340" s="68">
        <f>+C340-15018.5</f>
        <v>31981.964</v>
      </c>
    </row>
    <row r="341" spans="1:17" x14ac:dyDescent="0.2">
      <c r="A341" s="29" t="s">
        <v>106</v>
      </c>
      <c r="C341" s="28">
        <v>47000.468000000001</v>
      </c>
      <c r="D341" s="28"/>
      <c r="E341" s="1">
        <f>+(C341-C$7)/C$8</f>
        <v>3859.0093556771158</v>
      </c>
      <c r="F341" s="1">
        <f>ROUND(2*E341,0)/2</f>
        <v>3859</v>
      </c>
      <c r="G341" s="1">
        <f>+C341-(C$7+F341*C$8)</f>
        <v>6.2143999966792762E-3</v>
      </c>
      <c r="I341" s="1">
        <f>+G341</f>
        <v>6.2143999966792762E-3</v>
      </c>
      <c r="Q341" s="68">
        <f>+C341-15018.5</f>
        <v>31981.968000000001</v>
      </c>
    </row>
    <row r="342" spans="1:17" x14ac:dyDescent="0.2">
      <c r="A342" s="29" t="s">
        <v>106</v>
      </c>
      <c r="C342" s="28">
        <v>47002.468000000001</v>
      </c>
      <c r="D342" s="28"/>
      <c r="E342" s="1">
        <f>+(C342-C$7)/C$8</f>
        <v>3862.0203228238511</v>
      </c>
      <c r="F342" s="1">
        <f>ROUND(2*E342,0)/2</f>
        <v>3862</v>
      </c>
      <c r="G342" s="1">
        <f>+C342-(C$7+F342*C$8)</f>
        <v>1.3499199994839728E-2</v>
      </c>
      <c r="I342" s="1">
        <f>+G342</f>
        <v>1.3499199994839728E-2</v>
      </c>
      <c r="Q342" s="68">
        <f>+C342-15018.5</f>
        <v>31983.968000000001</v>
      </c>
    </row>
    <row r="343" spans="1:17" x14ac:dyDescent="0.2">
      <c r="A343" s="29" t="s">
        <v>107</v>
      </c>
      <c r="C343" s="28">
        <v>47006.440999999999</v>
      </c>
      <c r="D343" s="28"/>
      <c r="E343" s="1">
        <f>+(C343-C$7)/C$8</f>
        <v>3868.0016090608378</v>
      </c>
      <c r="F343" s="1">
        <f>ROUND(2*E343,0)/2</f>
        <v>3868</v>
      </c>
      <c r="G343" s="1">
        <f>+C343-(C$7+F343*C$8)</f>
        <v>1.0687999965739436E-3</v>
      </c>
      <c r="I343" s="1">
        <f>+G343</f>
        <v>1.0687999965739436E-3</v>
      </c>
      <c r="Q343" s="68">
        <f>+C343-15018.5</f>
        <v>31987.940999999999</v>
      </c>
    </row>
    <row r="344" spans="1:17" x14ac:dyDescent="0.2">
      <c r="A344" s="29" t="s">
        <v>107</v>
      </c>
      <c r="C344" s="28">
        <v>47006.447</v>
      </c>
      <c r="D344" s="28"/>
      <c r="E344" s="1">
        <f>+(C344-C$7)/C$8</f>
        <v>3868.0106419622798</v>
      </c>
      <c r="F344" s="1">
        <f>ROUND(2*E344,0)/2</f>
        <v>3868</v>
      </c>
      <c r="G344" s="1">
        <f>+C344-(C$7+F344*C$8)</f>
        <v>7.0687999977963045E-3</v>
      </c>
      <c r="I344" s="1">
        <f>+G344</f>
        <v>7.0687999977963045E-3</v>
      </c>
      <c r="Q344" s="68">
        <f>+C344-15018.5</f>
        <v>31987.947</v>
      </c>
    </row>
    <row r="345" spans="1:17" x14ac:dyDescent="0.2">
      <c r="A345" s="29" t="s">
        <v>106</v>
      </c>
      <c r="C345" s="28">
        <v>47006.447999999997</v>
      </c>
      <c r="D345" s="28"/>
      <c r="E345" s="1">
        <f>+(C345-C$7)/C$8</f>
        <v>3868.0121474458479</v>
      </c>
      <c r="F345" s="1">
        <f>ROUND(2*E345,0)/2</f>
        <v>3868</v>
      </c>
      <c r="G345" s="1">
        <f>+C345-(C$7+F345*C$8)</f>
        <v>8.0687999943620525E-3</v>
      </c>
      <c r="I345" s="1">
        <f>+G345</f>
        <v>8.0687999943620525E-3</v>
      </c>
      <c r="Q345" s="68">
        <f>+C345-15018.5</f>
        <v>31987.947999999997</v>
      </c>
    </row>
    <row r="346" spans="1:17" x14ac:dyDescent="0.2">
      <c r="A346" s="29" t="s">
        <v>107</v>
      </c>
      <c r="C346" s="28">
        <v>47006.45</v>
      </c>
      <c r="D346" s="28"/>
      <c r="E346" s="1">
        <f>+(C346-C$7)/C$8</f>
        <v>3868.0151584129953</v>
      </c>
      <c r="F346" s="1">
        <f>ROUND(2*E346,0)/2</f>
        <v>3868</v>
      </c>
      <c r="G346" s="1">
        <f>+C346-(C$7+F346*C$8)</f>
        <v>1.0068799994769506E-2</v>
      </c>
      <c r="I346" s="1">
        <f>+G346</f>
        <v>1.0068799994769506E-2</v>
      </c>
      <c r="Q346" s="68">
        <f>+C346-15018.5</f>
        <v>31987.949999999997</v>
      </c>
    </row>
    <row r="347" spans="1:17" x14ac:dyDescent="0.2">
      <c r="A347" s="29" t="s">
        <v>107</v>
      </c>
      <c r="C347" s="28">
        <v>47006.451999999997</v>
      </c>
      <c r="D347" s="28"/>
      <c r="E347" s="1">
        <f>+(C347-C$7)/C$8</f>
        <v>3868.0181693801428</v>
      </c>
      <c r="F347" s="1">
        <f>ROUND(2*E347,0)/2</f>
        <v>3868</v>
      </c>
      <c r="G347" s="1">
        <f>+C347-(C$7+F347*C$8)</f>
        <v>1.206879999517696E-2</v>
      </c>
      <c r="I347" s="1">
        <f>+G347</f>
        <v>1.206879999517696E-2</v>
      </c>
      <c r="Q347" s="68">
        <f>+C347-15018.5</f>
        <v>31987.951999999997</v>
      </c>
    </row>
    <row r="348" spans="1:17" x14ac:dyDescent="0.2">
      <c r="A348" s="29" t="s">
        <v>108</v>
      </c>
      <c r="C348" s="28">
        <v>47024.381999999998</v>
      </c>
      <c r="D348" s="28"/>
      <c r="E348" s="1">
        <f>+(C348-C$7)/C$8</f>
        <v>3895.0114898506249</v>
      </c>
      <c r="F348" s="1">
        <f>ROUND(2*E348,0)/2</f>
        <v>3895</v>
      </c>
      <c r="G348" s="1">
        <f>+C348-(C$7+F348*C$8)</f>
        <v>7.6319999934639782E-3</v>
      </c>
      <c r="I348" s="1">
        <f>+G348</f>
        <v>7.6319999934639782E-3</v>
      </c>
      <c r="Q348" s="68">
        <f>+C348-15018.5</f>
        <v>32005.881999999998</v>
      </c>
    </row>
    <row r="349" spans="1:17" x14ac:dyDescent="0.2">
      <c r="A349" s="29" t="s">
        <v>107</v>
      </c>
      <c r="C349" s="28">
        <v>47030.353999999999</v>
      </c>
      <c r="D349" s="28"/>
      <c r="E349" s="1">
        <f>+(C349-C$7)/C$8</f>
        <v>3904.0022377507785</v>
      </c>
      <c r="F349" s="1">
        <f>ROUND(2*E349,0)/2</f>
        <v>3904</v>
      </c>
      <c r="G349" s="1">
        <f>+C349-(C$7+F349*C$8)</f>
        <v>1.4863999967928976E-3</v>
      </c>
      <c r="I349" s="1">
        <f>+G349</f>
        <v>1.4863999967928976E-3</v>
      </c>
      <c r="Q349" s="68">
        <f>+C349-15018.5</f>
        <v>32011.853999999999</v>
      </c>
    </row>
    <row r="350" spans="1:17" x14ac:dyDescent="0.2">
      <c r="A350" s="29" t="s">
        <v>109</v>
      </c>
      <c r="C350" s="28">
        <v>47368.447999999997</v>
      </c>
      <c r="D350" s="28"/>
      <c r="E350" s="1">
        <f>+(C350-C$7)/C$8</f>
        <v>4412.9972010049314</v>
      </c>
      <c r="F350" s="1">
        <f>ROUND(2*E350,0)/2</f>
        <v>4413</v>
      </c>
      <c r="G350" s="1">
        <f>+C350-(C$7+F350*C$8)</f>
        <v>-1.859200005128514E-3</v>
      </c>
      <c r="I350" s="1">
        <f>+G350</f>
        <v>-1.859200005128514E-3</v>
      </c>
      <c r="Q350" s="68">
        <f>+C350-15018.5</f>
        <v>32349.947999999997</v>
      </c>
    </row>
    <row r="351" spans="1:17" x14ac:dyDescent="0.2">
      <c r="A351" s="29" t="s">
        <v>107</v>
      </c>
      <c r="C351" s="28">
        <v>47374.428999999996</v>
      </c>
      <c r="D351" s="28"/>
      <c r="E351" s="1">
        <f>+(C351-C$7)/C$8</f>
        <v>4422.0014982572429</v>
      </c>
      <c r="F351" s="1">
        <f>ROUND(2*E351,0)/2</f>
        <v>4422</v>
      </c>
      <c r="G351" s="1">
        <f>+C351-(C$7+F351*C$8)</f>
        <v>9.951999963959679E-4</v>
      </c>
      <c r="I351" s="1">
        <f>+G351</f>
        <v>9.951999963959679E-4</v>
      </c>
      <c r="Q351" s="68">
        <f>+C351-15018.5</f>
        <v>32355.928999999996</v>
      </c>
    </row>
    <row r="352" spans="1:17" x14ac:dyDescent="0.2">
      <c r="A352" s="29" t="s">
        <v>109</v>
      </c>
      <c r="C352" s="28">
        <v>47374.43</v>
      </c>
      <c r="D352" s="28"/>
      <c r="E352" s="1">
        <f>+(C352-C$7)/C$8</f>
        <v>4422.0030037408224</v>
      </c>
      <c r="F352" s="1">
        <f>ROUND(2*E352,0)/2</f>
        <v>4422</v>
      </c>
      <c r="G352" s="1">
        <f>+C352-(C$7+F352*C$8)</f>
        <v>1.9952000002376735E-3</v>
      </c>
      <c r="I352" s="1">
        <f>+G352</f>
        <v>1.9952000002376735E-3</v>
      </c>
      <c r="Q352" s="68">
        <f>+C352-15018.5</f>
        <v>32355.93</v>
      </c>
    </row>
    <row r="353" spans="1:17" x14ac:dyDescent="0.2">
      <c r="A353" s="29" t="s">
        <v>107</v>
      </c>
      <c r="C353" s="28">
        <v>47374.430999999997</v>
      </c>
      <c r="D353" s="28"/>
      <c r="E353" s="1">
        <f>+(C353-C$7)/C$8</f>
        <v>4422.0045092243909</v>
      </c>
      <c r="F353" s="1">
        <f>ROUND(2*E353,0)/2</f>
        <v>4422</v>
      </c>
      <c r="G353" s="1">
        <f>+C353-(C$7+F353*C$8)</f>
        <v>2.9951999968034215E-3</v>
      </c>
      <c r="I353" s="1">
        <f>+G353</f>
        <v>2.9951999968034215E-3</v>
      </c>
      <c r="Q353" s="68">
        <f>+C353-15018.5</f>
        <v>32355.930999999997</v>
      </c>
    </row>
    <row r="354" spans="1:17" x14ac:dyDescent="0.2">
      <c r="A354" s="29" t="s">
        <v>109</v>
      </c>
      <c r="C354" s="28">
        <v>47388.379000000001</v>
      </c>
      <c r="D354" s="28"/>
      <c r="E354" s="1">
        <f>+(C354-C$7)/C$8</f>
        <v>4443.0029941057282</v>
      </c>
      <c r="F354" s="1">
        <f>ROUND(2*E354,0)/2</f>
        <v>4443</v>
      </c>
      <c r="G354" s="1">
        <f>+C354-(C$7+F354*C$8)</f>
        <v>1.9887999951606616E-3</v>
      </c>
      <c r="I354" s="1">
        <f>+G354</f>
        <v>1.9887999951606616E-3</v>
      </c>
      <c r="Q354" s="68">
        <f>+C354-15018.5</f>
        <v>32369.879000000001</v>
      </c>
    </row>
    <row r="355" spans="1:17" x14ac:dyDescent="0.2">
      <c r="A355" s="29" t="s">
        <v>107</v>
      </c>
      <c r="C355" s="28">
        <v>47392.368000000002</v>
      </c>
      <c r="D355" s="28"/>
      <c r="E355" s="1">
        <f>+(C355-C$7)/C$8</f>
        <v>4449.0083680798934</v>
      </c>
      <c r="F355" s="1">
        <f>ROUND(2*E355,0)/2</f>
        <v>4449</v>
      </c>
      <c r="G355" s="1">
        <f>+C355-(C$7+F355*C$8)</f>
        <v>5.5584000001545064E-3</v>
      </c>
      <c r="I355" s="1">
        <f>+G355</f>
        <v>5.5584000001545064E-3</v>
      </c>
      <c r="Q355" s="68">
        <f>+C355-15018.5</f>
        <v>32373.868000000002</v>
      </c>
    </row>
    <row r="356" spans="1:17" x14ac:dyDescent="0.2">
      <c r="A356" s="29" t="s">
        <v>110</v>
      </c>
      <c r="C356" s="28">
        <v>47743.423999999999</v>
      </c>
      <c r="D356" s="28"/>
      <c r="E356" s="1">
        <f>+(C356-C$7)/C$8</f>
        <v>4977.5174094120375</v>
      </c>
      <c r="F356" s="1">
        <f>ROUND(2*E356,0)/2</f>
        <v>4977.5</v>
      </c>
      <c r="G356" s="1">
        <f>+C356-(C$7+F356*C$8)</f>
        <v>1.1564000000362284E-2</v>
      </c>
      <c r="I356" s="1">
        <f>+G356</f>
        <v>1.1564000000362284E-2</v>
      </c>
      <c r="Q356" s="68">
        <f>+C356-15018.5</f>
        <v>32724.923999999999</v>
      </c>
    </row>
    <row r="357" spans="1:17" x14ac:dyDescent="0.2">
      <c r="A357" s="29" t="s">
        <v>111</v>
      </c>
      <c r="C357" s="28">
        <v>48094.464999999997</v>
      </c>
      <c r="D357" s="28"/>
      <c r="E357" s="1">
        <f>+(C357-C$7)/C$8</f>
        <v>5506.0038684905812</v>
      </c>
      <c r="F357" s="1">
        <f>ROUND(2*E357,0)/2</f>
        <v>5506</v>
      </c>
      <c r="G357" s="1">
        <f>+C357-(C$7+F357*C$8)</f>
        <v>2.5695999938761815E-3</v>
      </c>
      <c r="I357" s="1">
        <f>+G357</f>
        <v>2.5695999938761815E-3</v>
      </c>
      <c r="Q357" s="68">
        <f>+C357-15018.5</f>
        <v>33075.964999999997</v>
      </c>
    </row>
    <row r="358" spans="1:17" x14ac:dyDescent="0.2">
      <c r="A358" s="29" t="s">
        <v>111</v>
      </c>
      <c r="C358" s="28">
        <v>48112.4</v>
      </c>
      <c r="D358" s="28"/>
      <c r="E358" s="1">
        <f>+(C358-C$7)/C$8</f>
        <v>5533.0047163789368</v>
      </c>
      <c r="F358" s="1">
        <f>ROUND(2*E358,0)/2</f>
        <v>5533</v>
      </c>
      <c r="G358" s="1">
        <f>+C358-(C$7+F358*C$8)</f>
        <v>3.1327999968198128E-3</v>
      </c>
      <c r="I358" s="1">
        <f>+G358</f>
        <v>3.1327999968198128E-3</v>
      </c>
      <c r="Q358" s="68">
        <f>+C358-15018.5</f>
        <v>33093.9</v>
      </c>
    </row>
    <row r="359" spans="1:17" x14ac:dyDescent="0.2">
      <c r="A359" s="29" t="s">
        <v>111</v>
      </c>
      <c r="C359" s="28">
        <v>48126.36</v>
      </c>
      <c r="D359" s="28"/>
      <c r="E359" s="1">
        <f>+(C359-C$7)/C$8</f>
        <v>5554.0212670631481</v>
      </c>
      <c r="F359" s="1">
        <f>ROUND(2*E359,0)/2</f>
        <v>5554</v>
      </c>
      <c r="G359" s="1">
        <f>+C359-(C$7+F359*C$8)</f>
        <v>1.4126399997621775E-2</v>
      </c>
      <c r="I359" s="1">
        <f>+G359</f>
        <v>1.4126399997621775E-2</v>
      </c>
      <c r="Q359" s="68">
        <f>+C359-15018.5</f>
        <v>33107.86</v>
      </c>
    </row>
    <row r="360" spans="1:17" x14ac:dyDescent="0.2">
      <c r="A360" s="29" t="s">
        <v>112</v>
      </c>
      <c r="C360" s="28">
        <v>48466.440999999999</v>
      </c>
      <c r="D360" s="28"/>
      <c r="E360" s="1">
        <f>+(C360-C$7)/C$8</f>
        <v>6066.0076261775839</v>
      </c>
      <c r="F360" s="1">
        <f>ROUND(2*E360,0)/2</f>
        <v>6066</v>
      </c>
      <c r="G360" s="1">
        <f>+C360-(C$7+F360*C$8)</f>
        <v>5.065599994850345E-3</v>
      </c>
      <c r="I360" s="1">
        <f>+G360</f>
        <v>5.065599994850345E-3</v>
      </c>
      <c r="Q360" s="68">
        <f>+C360-15018.5</f>
        <v>33447.940999999999</v>
      </c>
    </row>
    <row r="361" spans="1:17" x14ac:dyDescent="0.2">
      <c r="A361" s="29" t="s">
        <v>112</v>
      </c>
      <c r="C361" s="28">
        <v>48466.442000000003</v>
      </c>
      <c r="D361" s="28"/>
      <c r="E361" s="1">
        <f>+(C361-C$7)/C$8</f>
        <v>6066.0091316611633</v>
      </c>
      <c r="F361" s="1">
        <f>ROUND(2*E361,0)/2</f>
        <v>6066</v>
      </c>
      <c r="G361" s="1">
        <f>+C361-(C$7+F361*C$8)</f>
        <v>6.0655999986920506E-3</v>
      </c>
      <c r="I361" s="1">
        <f>+G361</f>
        <v>6.0655999986920506E-3</v>
      </c>
      <c r="Q361" s="68">
        <f>+C361-15018.5</f>
        <v>33447.942000000003</v>
      </c>
    </row>
    <row r="362" spans="1:17" x14ac:dyDescent="0.2">
      <c r="A362" s="29" t="s">
        <v>112</v>
      </c>
      <c r="C362" s="28">
        <v>48488.368000000002</v>
      </c>
      <c r="D362" s="28"/>
      <c r="E362" s="1">
        <f>+(C362-C$7)/C$8</f>
        <v>6099.0183644908211</v>
      </c>
      <c r="F362" s="1">
        <f>ROUND(2*E362,0)/2</f>
        <v>6099</v>
      </c>
      <c r="G362" s="1">
        <f>+C362-(C$7+F362*C$8)</f>
        <v>1.2198399999761023E-2</v>
      </c>
      <c r="I362" s="1">
        <f>+G362</f>
        <v>1.2198399999761023E-2</v>
      </c>
      <c r="Q362" s="68">
        <f>+C362-15018.5</f>
        <v>33469.868000000002</v>
      </c>
    </row>
    <row r="363" spans="1:17" x14ac:dyDescent="0.2">
      <c r="A363" s="29" t="s">
        <v>113</v>
      </c>
      <c r="C363" s="28">
        <v>48824.437700000002</v>
      </c>
      <c r="D363" s="28"/>
      <c r="E363" s="1">
        <f>+(C363-C$7)/C$8</f>
        <v>6604.96577734741</v>
      </c>
      <c r="F363" s="1">
        <f>ROUND(2*E363,0)/2</f>
        <v>6605</v>
      </c>
      <c r="G363" s="1">
        <f>+C363-(C$7+F363*C$8)</f>
        <v>-2.2731999997631647E-2</v>
      </c>
      <c r="J363" s="1">
        <f>+G363</f>
        <v>-2.2731999997631647E-2</v>
      </c>
      <c r="Q363" s="68">
        <f>+C363-15018.5</f>
        <v>33805.937700000002</v>
      </c>
    </row>
    <row r="364" spans="1:17" x14ac:dyDescent="0.2">
      <c r="A364" s="29" t="s">
        <v>114</v>
      </c>
      <c r="C364" s="28">
        <v>48828.445</v>
      </c>
      <c r="D364" s="28"/>
      <c r="E364" s="1">
        <f>+(C364-C$7)/C$8</f>
        <v>6610.998701670962</v>
      </c>
      <c r="F364" s="1">
        <f>ROUND(2*E364,0)/2</f>
        <v>6611</v>
      </c>
      <c r="G364" s="1">
        <f>+C364-(C$7+F364*C$8)</f>
        <v>-8.6240000382531434E-4</v>
      </c>
      <c r="I364" s="1">
        <f>+G364</f>
        <v>-8.6240000382531434E-4</v>
      </c>
      <c r="Q364" s="68">
        <f>+C364-15018.5</f>
        <v>33809.945</v>
      </c>
    </row>
    <row r="365" spans="1:17" x14ac:dyDescent="0.2">
      <c r="A365" s="29" t="s">
        <v>114</v>
      </c>
      <c r="C365" s="28">
        <v>48828.446000000004</v>
      </c>
      <c r="D365" s="28"/>
      <c r="E365" s="1">
        <f>+(C365-C$7)/C$8</f>
        <v>6611.0002071545414</v>
      </c>
      <c r="F365" s="1">
        <f>ROUND(2*E365,0)/2</f>
        <v>6611</v>
      </c>
      <c r="G365" s="1">
        <f>+C365-(C$7+F365*C$8)</f>
        <v>1.3760000001639128E-4</v>
      </c>
      <c r="I365" s="1">
        <f>+G365</f>
        <v>1.3760000001639128E-4</v>
      </c>
      <c r="Q365" s="68">
        <f>+C365-15018.5</f>
        <v>33809.946000000004</v>
      </c>
    </row>
    <row r="366" spans="1:17" x14ac:dyDescent="0.2">
      <c r="A366" s="29" t="s">
        <v>114</v>
      </c>
      <c r="C366" s="28">
        <v>48828.447999999997</v>
      </c>
      <c r="D366" s="28"/>
      <c r="E366" s="1">
        <f>+(C366-C$7)/C$8</f>
        <v>6611.0032181216775</v>
      </c>
      <c r="F366" s="1">
        <f>ROUND(2*E366,0)/2</f>
        <v>6611</v>
      </c>
      <c r="G366" s="1">
        <f>+C366-(C$7+F366*C$8)</f>
        <v>2.1375999931478873E-3</v>
      </c>
      <c r="I366" s="1">
        <f>+G366</f>
        <v>2.1375999931478873E-3</v>
      </c>
      <c r="Q366" s="68">
        <f>+C366-15018.5</f>
        <v>33809.947999999997</v>
      </c>
    </row>
    <row r="367" spans="1:17" x14ac:dyDescent="0.2">
      <c r="A367" s="29" t="s">
        <v>114</v>
      </c>
      <c r="C367" s="28">
        <v>48828.45</v>
      </c>
      <c r="D367" s="28"/>
      <c r="E367" s="1">
        <f>+(C367-C$7)/C$8</f>
        <v>6611.0062290888254</v>
      </c>
      <c r="F367" s="1">
        <f>ROUND(2*E367,0)/2</f>
        <v>6611</v>
      </c>
      <c r="G367" s="1">
        <f>+C367-(C$7+F367*C$8)</f>
        <v>4.1375999935553409E-3</v>
      </c>
      <c r="I367" s="1">
        <f>+G367</f>
        <v>4.1375999935553409E-3</v>
      </c>
      <c r="Q367" s="68">
        <f>+C367-15018.5</f>
        <v>33809.949999999997</v>
      </c>
    </row>
    <row r="368" spans="1:17" x14ac:dyDescent="0.2">
      <c r="A368" s="29" t="s">
        <v>114</v>
      </c>
      <c r="C368" s="28">
        <v>48828.451999999997</v>
      </c>
      <c r="D368" s="28"/>
      <c r="E368" s="1">
        <f>+(C368-C$7)/C$8</f>
        <v>6611.0092400559724</v>
      </c>
      <c r="F368" s="1">
        <f>ROUND(2*E368,0)/2</f>
        <v>6611</v>
      </c>
      <c r="G368" s="1">
        <f>+C368-(C$7+F368*C$8)</f>
        <v>6.1375999939627945E-3</v>
      </c>
      <c r="I368" s="1">
        <f>+G368</f>
        <v>6.1375999939627945E-3</v>
      </c>
      <c r="Q368" s="68">
        <f>+C368-15018.5</f>
        <v>33809.951999999997</v>
      </c>
    </row>
    <row r="369" spans="1:17" x14ac:dyDescent="0.2">
      <c r="A369" s="29" t="s">
        <v>114</v>
      </c>
      <c r="C369" s="28">
        <v>48828.453000000001</v>
      </c>
      <c r="D369" s="28"/>
      <c r="E369" s="1">
        <f>+(C369-C$7)/C$8</f>
        <v>6611.0107455395519</v>
      </c>
      <c r="F369" s="1">
        <f>ROUND(2*E369,0)/2</f>
        <v>6611</v>
      </c>
      <c r="G369" s="1">
        <f>+C369-(C$7+F369*C$8)</f>
        <v>7.1375999978045002E-3</v>
      </c>
      <c r="I369" s="1">
        <f>+G369</f>
        <v>7.1375999978045002E-3</v>
      </c>
      <c r="Q369" s="68">
        <f>+C369-15018.5</f>
        <v>33809.953000000001</v>
      </c>
    </row>
    <row r="370" spans="1:17" x14ac:dyDescent="0.2">
      <c r="A370" s="29" t="s">
        <v>114</v>
      </c>
      <c r="C370" s="28">
        <v>48832.43</v>
      </c>
      <c r="D370" s="28"/>
      <c r="E370" s="1">
        <f>+(C370-C$7)/C$8</f>
        <v>6616.9980537108331</v>
      </c>
      <c r="F370" s="1">
        <f>ROUND(2*E370,0)/2</f>
        <v>6617</v>
      </c>
      <c r="G370" s="1">
        <f>+C370-(C$7+F370*C$8)</f>
        <v>-1.2927999996463768E-3</v>
      </c>
      <c r="I370" s="1">
        <f>+G370</f>
        <v>-1.2927999996463768E-3</v>
      </c>
      <c r="Q370" s="68">
        <f>+C370-15018.5</f>
        <v>33813.93</v>
      </c>
    </row>
    <row r="371" spans="1:17" x14ac:dyDescent="0.2">
      <c r="A371" s="29" t="s">
        <v>114</v>
      </c>
      <c r="C371" s="28">
        <v>48832.43</v>
      </c>
      <c r="D371" s="28"/>
      <c r="E371" s="1">
        <f>+(C371-C$7)/C$8</f>
        <v>6616.9980537108331</v>
      </c>
      <c r="F371" s="1">
        <f>ROUND(2*E371,0)/2</f>
        <v>6617</v>
      </c>
      <c r="G371" s="1">
        <f>+C371-(C$7+F371*C$8)</f>
        <v>-1.2927999996463768E-3</v>
      </c>
      <c r="I371" s="1">
        <f>+G371</f>
        <v>-1.2927999996463768E-3</v>
      </c>
      <c r="Q371" s="68">
        <f>+C371-15018.5</f>
        <v>33813.93</v>
      </c>
    </row>
    <row r="372" spans="1:17" x14ac:dyDescent="0.2">
      <c r="A372" s="29" t="s">
        <v>114</v>
      </c>
      <c r="C372" s="28">
        <v>48832.430999999997</v>
      </c>
      <c r="D372" s="28"/>
      <c r="E372" s="1">
        <f>+(C372-C$7)/C$8</f>
        <v>6616.9995591944007</v>
      </c>
      <c r="F372" s="1">
        <f>ROUND(2*E372,0)/2</f>
        <v>6617</v>
      </c>
      <c r="G372" s="1">
        <f>+C372-(C$7+F372*C$8)</f>
        <v>-2.9280000308062881E-4</v>
      </c>
      <c r="I372" s="1">
        <f>+G372</f>
        <v>-2.9280000308062881E-4</v>
      </c>
      <c r="Q372" s="68">
        <f>+C372-15018.5</f>
        <v>33813.930999999997</v>
      </c>
    </row>
    <row r="373" spans="1:17" x14ac:dyDescent="0.2">
      <c r="A373" s="29" t="s">
        <v>115</v>
      </c>
      <c r="C373" s="28">
        <v>48832.4427</v>
      </c>
      <c r="D373" s="28"/>
      <c r="E373" s="1">
        <f>+(C373-C$7)/C$8</f>
        <v>6617.0171733522138</v>
      </c>
      <c r="F373" s="1">
        <f>ROUND(2*E373,0)/2</f>
        <v>6617</v>
      </c>
      <c r="G373" s="1">
        <f>+C373-(C$7+F373*C$8)</f>
        <v>1.1407199999666773E-2</v>
      </c>
      <c r="J373" s="1">
        <f>+G373</f>
        <v>1.1407199999666773E-2</v>
      </c>
      <c r="Q373" s="68">
        <f>+C373-15018.5</f>
        <v>33813.9427</v>
      </c>
    </row>
    <row r="374" spans="1:17" x14ac:dyDescent="0.2">
      <c r="A374" s="29" t="s">
        <v>114</v>
      </c>
      <c r="C374" s="28">
        <v>48832.442999999999</v>
      </c>
      <c r="D374" s="28"/>
      <c r="E374" s="1">
        <f>+(C374-C$7)/C$8</f>
        <v>6617.0176249972856</v>
      </c>
      <c r="F374" s="1">
        <f>ROUND(2*E374,0)/2</f>
        <v>6617</v>
      </c>
      <c r="G374" s="1">
        <f>+C374-(C$7+F374*C$8)</f>
        <v>1.1707199999364093E-2</v>
      </c>
      <c r="I374" s="1">
        <f>+G374</f>
        <v>1.1707199999364093E-2</v>
      </c>
      <c r="Q374" s="68">
        <f>+C374-15018.5</f>
        <v>33813.942999999999</v>
      </c>
    </row>
    <row r="375" spans="1:17" x14ac:dyDescent="0.2">
      <c r="A375" s="29" t="s">
        <v>114</v>
      </c>
      <c r="C375" s="28">
        <v>48832.446000000004</v>
      </c>
      <c r="D375" s="28"/>
      <c r="E375" s="1">
        <f>+(C375-C$7)/C$8</f>
        <v>6617.022141448012</v>
      </c>
      <c r="F375" s="1">
        <f>ROUND(2*E375,0)/2</f>
        <v>6617</v>
      </c>
      <c r="G375" s="1">
        <f>+C375-(C$7+F375*C$8)</f>
        <v>1.4707200003613252E-2</v>
      </c>
      <c r="I375" s="1">
        <f>+G375</f>
        <v>1.4707200003613252E-2</v>
      </c>
      <c r="Q375" s="68">
        <f>+C375-15018.5</f>
        <v>33813.946000000004</v>
      </c>
    </row>
    <row r="376" spans="1:17" x14ac:dyDescent="0.2">
      <c r="A376" s="29" t="s">
        <v>114</v>
      </c>
      <c r="C376" s="28">
        <v>48832.447</v>
      </c>
      <c r="D376" s="28"/>
      <c r="E376" s="1">
        <f>+(C376-C$7)/C$8</f>
        <v>6617.0236469315796</v>
      </c>
      <c r="F376" s="1">
        <f>ROUND(2*E376,0)/2</f>
        <v>6617</v>
      </c>
      <c r="G376" s="1">
        <f>+C376-(C$7+F376*C$8)</f>
        <v>1.5707200000179E-2</v>
      </c>
      <c r="I376" s="1">
        <f>+G376</f>
        <v>1.5707200000179E-2</v>
      </c>
      <c r="Q376" s="68">
        <f>+C376-15018.5</f>
        <v>33813.947</v>
      </c>
    </row>
    <row r="377" spans="1:17" x14ac:dyDescent="0.2">
      <c r="A377" s="29" t="s">
        <v>114</v>
      </c>
      <c r="C377" s="28">
        <v>48832.447999999997</v>
      </c>
      <c r="D377" s="28"/>
      <c r="E377" s="1">
        <f>+(C377-C$7)/C$8</f>
        <v>6617.0251524151481</v>
      </c>
      <c r="F377" s="1">
        <f>ROUND(2*E377,0)/2</f>
        <v>6617</v>
      </c>
      <c r="G377" s="1">
        <f>+C377-(C$7+F377*C$8)</f>
        <v>1.6707199996744748E-2</v>
      </c>
      <c r="I377" s="1">
        <f>+G377</f>
        <v>1.6707199996744748E-2</v>
      </c>
      <c r="Q377" s="68">
        <f>+C377-15018.5</f>
        <v>33813.947999999997</v>
      </c>
    </row>
    <row r="378" spans="1:17" x14ac:dyDescent="0.2">
      <c r="A378" s="29" t="s">
        <v>113</v>
      </c>
      <c r="C378" s="28">
        <v>48832.455800000003</v>
      </c>
      <c r="D378" s="28"/>
      <c r="E378" s="1">
        <f>+(C378-C$7)/C$8</f>
        <v>6617.0368951870305</v>
      </c>
      <c r="F378" s="1">
        <f>ROUND(2*E378,0)/2</f>
        <v>6617</v>
      </c>
      <c r="G378" s="1">
        <f>+C378-(C$7+F378*C$8)</f>
        <v>2.4507200003426988E-2</v>
      </c>
      <c r="J378" s="1">
        <f>+G378</f>
        <v>2.4507200003426988E-2</v>
      </c>
      <c r="Q378" s="68">
        <f>+C378-15018.5</f>
        <v>33813.955800000003</v>
      </c>
    </row>
    <row r="379" spans="1:17" x14ac:dyDescent="0.2">
      <c r="A379" s="29" t="s">
        <v>113</v>
      </c>
      <c r="C379" s="28">
        <v>48838.413</v>
      </c>
      <c r="D379" s="28"/>
      <c r="E379" s="1">
        <f>+(C379-C$7)/C$8</f>
        <v>6626.0053619302917</v>
      </c>
      <c r="F379" s="1">
        <f>ROUND(2*E379,0)/2</f>
        <v>6626</v>
      </c>
      <c r="G379" s="1">
        <f>+C379-(C$7+F379*C$8)</f>
        <v>3.5615999950096011E-3</v>
      </c>
      <c r="I379" s="1">
        <f>+G379</f>
        <v>3.5615999950096011E-3</v>
      </c>
      <c r="Q379" s="68">
        <f>+C379-15018.5</f>
        <v>33819.913</v>
      </c>
    </row>
    <row r="380" spans="1:17" x14ac:dyDescent="0.2">
      <c r="A380" s="29" t="s">
        <v>116</v>
      </c>
      <c r="C380" s="28">
        <v>48840.396999999997</v>
      </c>
      <c r="D380" s="28">
        <v>5.0000000000000001E-3</v>
      </c>
      <c r="E380" s="1">
        <f>+(C380-C$7)/C$8</f>
        <v>6628.9922413398481</v>
      </c>
      <c r="F380" s="1">
        <f>ROUND(2*E380,0)/2</f>
        <v>6629</v>
      </c>
      <c r="G380" s="1">
        <f>+C380-(C$7+F380*C$8)</f>
        <v>-5.1536000028136186E-3</v>
      </c>
      <c r="I380" s="1">
        <f>+G380</f>
        <v>-5.1536000028136186E-3</v>
      </c>
      <c r="Q380" s="68">
        <f>+C380-15018.5</f>
        <v>33821.896999999997</v>
      </c>
    </row>
    <row r="381" spans="1:17" x14ac:dyDescent="0.2">
      <c r="A381" s="25" t="s">
        <v>97</v>
      </c>
      <c r="B381" s="26" t="s">
        <v>44</v>
      </c>
      <c r="C381" s="27">
        <v>48863.652000000002</v>
      </c>
      <c r="D381" s="28"/>
      <c r="E381" s="1">
        <f>+(C381-C$7)/C$8</f>
        <v>6664.0022618385192</v>
      </c>
      <c r="F381" s="1">
        <f>ROUND(2*E381,0)/2</f>
        <v>6664</v>
      </c>
      <c r="G381" s="1">
        <f>+C381-(C$7+F381*C$8)</f>
        <v>1.5024000022094697E-3</v>
      </c>
      <c r="I381" s="1">
        <f>+G381</f>
        <v>1.5024000022094697E-3</v>
      </c>
      <c r="Q381" s="68">
        <f>+C381-15018.5</f>
        <v>33845.152000000002</v>
      </c>
    </row>
    <row r="382" spans="1:17" x14ac:dyDescent="0.2">
      <c r="A382" s="29" t="s">
        <v>98</v>
      </c>
      <c r="C382" s="28">
        <v>48875.61</v>
      </c>
      <c r="D382" s="28"/>
      <c r="E382" s="1">
        <f>+(C382-C$7)/C$8</f>
        <v>6682.0048344088482</v>
      </c>
      <c r="F382" s="1">
        <f>ROUND(2*E382,0)/2</f>
        <v>6682</v>
      </c>
      <c r="G382" s="1">
        <f>+C382-(C$7+F382*C$8)</f>
        <v>3.2111999971675687E-3</v>
      </c>
      <c r="I382" s="1">
        <f>+G382</f>
        <v>3.2111999971675687E-3</v>
      </c>
      <c r="Q382" s="68">
        <f>+C382-15018.5</f>
        <v>33857.11</v>
      </c>
    </row>
    <row r="383" spans="1:17" x14ac:dyDescent="0.2">
      <c r="A383" s="29" t="s">
        <v>117</v>
      </c>
      <c r="C383" s="28">
        <v>49216.379000000001</v>
      </c>
      <c r="D383" s="28">
        <v>5.0000000000000001E-3</v>
      </c>
      <c r="E383" s="1">
        <f>+(C383-C$7)/C$8</f>
        <v>7195.0269662217634</v>
      </c>
      <c r="F383" s="1">
        <f>ROUND(2*E383,0)/2</f>
        <v>7195</v>
      </c>
      <c r="G383" s="1">
        <f>+C383-(C$7+F383*C$8)</f>
        <v>1.7911999995703809E-2</v>
      </c>
      <c r="I383" s="1">
        <f>+G383</f>
        <v>1.7911999995703809E-2</v>
      </c>
      <c r="Q383" s="68">
        <f>+C383-15018.5</f>
        <v>34197.879000000001</v>
      </c>
    </row>
    <row r="384" spans="1:17" x14ac:dyDescent="0.2">
      <c r="A384" s="29" t="s">
        <v>114</v>
      </c>
      <c r="C384" s="28">
        <v>49218.353999999999</v>
      </c>
      <c r="D384" s="28"/>
      <c r="E384" s="1">
        <f>+(C384-C$7)/C$8</f>
        <v>7198.0002962791623</v>
      </c>
      <c r="F384" s="1">
        <f>ROUND(2*E384,0)/2</f>
        <v>7198</v>
      </c>
      <c r="G384" s="1">
        <f>+C384-(C$7+F384*C$8)</f>
        <v>1.9679999968502671E-4</v>
      </c>
      <c r="I384" s="1">
        <f>+G384</f>
        <v>1.9679999968502671E-4</v>
      </c>
      <c r="Q384" s="68">
        <f>+C384-15018.5</f>
        <v>34199.853999999999</v>
      </c>
    </row>
    <row r="385" spans="1:17" x14ac:dyDescent="0.2">
      <c r="A385" s="29" t="s">
        <v>114</v>
      </c>
      <c r="C385" s="28">
        <v>49218.358999999997</v>
      </c>
      <c r="D385" s="28"/>
      <c r="E385" s="1">
        <f>+(C385-C$7)/C$8</f>
        <v>7198.0078236970257</v>
      </c>
      <c r="F385" s="1">
        <f>ROUND(2*E385,0)/2</f>
        <v>7198</v>
      </c>
      <c r="G385" s="1">
        <f>+C385-(C$7+F385*C$8)</f>
        <v>5.196799997065682E-3</v>
      </c>
      <c r="I385" s="1">
        <f>+G385</f>
        <v>5.196799997065682E-3</v>
      </c>
      <c r="Q385" s="68">
        <f>+C385-15018.5</f>
        <v>34199.858999999997</v>
      </c>
    </row>
    <row r="386" spans="1:17" x14ac:dyDescent="0.2">
      <c r="A386" s="25" t="s">
        <v>97</v>
      </c>
      <c r="B386" s="26" t="s">
        <v>44</v>
      </c>
      <c r="C386" s="27">
        <v>49223.661</v>
      </c>
      <c r="D386" s="28"/>
      <c r="E386" s="1">
        <f>+(C386-C$7)/C$8</f>
        <v>7205.9898976030254</v>
      </c>
      <c r="F386" s="1">
        <f>ROUND(2*E386,0)/2</f>
        <v>7206</v>
      </c>
      <c r="G386" s="1">
        <f>+C386-(C$7+F386*C$8)</f>
        <v>-6.7104000045219436E-3</v>
      </c>
      <c r="I386" s="1">
        <f>+G386</f>
        <v>-6.7104000045219436E-3</v>
      </c>
      <c r="Q386" s="68">
        <f>+C386-15018.5</f>
        <v>34205.161</v>
      </c>
    </row>
    <row r="387" spans="1:17" x14ac:dyDescent="0.2">
      <c r="A387" s="29" t="s">
        <v>114</v>
      </c>
      <c r="C387" s="28">
        <v>49562.444000000003</v>
      </c>
      <c r="D387" s="28"/>
      <c r="E387" s="1">
        <f>+(C387-C$7)/C$8</f>
        <v>7716.0221390392371</v>
      </c>
      <c r="F387" s="1">
        <f>ROUND(2*E387,0)/2</f>
        <v>7716</v>
      </c>
      <c r="G387" s="1">
        <f>+C387-(C$7+F387*C$8)</f>
        <v>1.470559999870602E-2</v>
      </c>
      <c r="I387" s="1">
        <f>+G387</f>
        <v>1.470559999870602E-2</v>
      </c>
      <c r="Q387" s="68">
        <f>+C387-15018.5</f>
        <v>34543.944000000003</v>
      </c>
    </row>
    <row r="388" spans="1:17" x14ac:dyDescent="0.2">
      <c r="A388" s="29" t="s">
        <v>118</v>
      </c>
      <c r="C388" s="28">
        <v>49564.436999999998</v>
      </c>
      <c r="D388" s="28">
        <v>6.0000000000000001E-3</v>
      </c>
      <c r="E388" s="1">
        <f>+(C388-C$7)/C$8</f>
        <v>7719.022567800951</v>
      </c>
      <c r="F388" s="1">
        <f>ROUND(2*E388,0)/2</f>
        <v>7719</v>
      </c>
      <c r="G388" s="1">
        <f>+C388-(C$7+F388*C$8)</f>
        <v>1.4990399991802406E-2</v>
      </c>
      <c r="I388" s="1">
        <f>+G388</f>
        <v>1.4990399991802406E-2</v>
      </c>
      <c r="Q388" s="68">
        <f>+C388-15018.5</f>
        <v>34545.936999999998</v>
      </c>
    </row>
    <row r="389" spans="1:17" x14ac:dyDescent="0.2">
      <c r="A389" s="29" t="s">
        <v>114</v>
      </c>
      <c r="C389" s="28">
        <v>49566.413999999997</v>
      </c>
      <c r="D389" s="28"/>
      <c r="E389" s="1">
        <f>+(C389-C$7)/C$8</f>
        <v>7721.9989088254979</v>
      </c>
      <c r="F389" s="1">
        <f>ROUND(2*E389,0)/2</f>
        <v>7722</v>
      </c>
      <c r="G389" s="1">
        <f>+C389-(C$7+F389*C$8)</f>
        <v>-7.2480000380892307E-4</v>
      </c>
      <c r="I389" s="1">
        <f>+G389</f>
        <v>-7.2480000380892307E-4</v>
      </c>
      <c r="Q389" s="68">
        <f>+C389-15018.5</f>
        <v>34547.913999999997</v>
      </c>
    </row>
    <row r="390" spans="1:17" x14ac:dyDescent="0.2">
      <c r="A390" s="29" t="s">
        <v>114</v>
      </c>
      <c r="C390" s="28">
        <v>49566.417999999998</v>
      </c>
      <c r="D390" s="28"/>
      <c r="E390" s="1">
        <f>+(C390-C$7)/C$8</f>
        <v>7722.0049307597928</v>
      </c>
      <c r="F390" s="1">
        <f>ROUND(2*E390,0)/2</f>
        <v>7722</v>
      </c>
      <c r="G390" s="1">
        <f>+C390-(C$7+F390*C$8)</f>
        <v>3.2751999970059842E-3</v>
      </c>
      <c r="I390" s="1">
        <f>+G390</f>
        <v>3.2751999970059842E-3</v>
      </c>
      <c r="Q390" s="68">
        <f>+C390-15018.5</f>
        <v>34547.917999999998</v>
      </c>
    </row>
    <row r="391" spans="1:17" x14ac:dyDescent="0.2">
      <c r="A391" s="29" t="s">
        <v>114</v>
      </c>
      <c r="C391" s="28">
        <v>49566.42</v>
      </c>
      <c r="D391" s="28"/>
      <c r="E391" s="1">
        <f>+(C391-C$7)/C$8</f>
        <v>7722.0079417269399</v>
      </c>
      <c r="F391" s="1">
        <f>ROUND(2*E391,0)/2</f>
        <v>7722</v>
      </c>
      <c r="G391" s="1">
        <f>+C391-(C$7+F391*C$8)</f>
        <v>5.2751999974134378E-3</v>
      </c>
      <c r="I391" s="1">
        <f>+G391</f>
        <v>5.2751999974134378E-3</v>
      </c>
      <c r="Q391" s="68">
        <f>+C391-15018.5</f>
        <v>34547.919999999998</v>
      </c>
    </row>
    <row r="392" spans="1:17" x14ac:dyDescent="0.2">
      <c r="A392" s="29" t="s">
        <v>114</v>
      </c>
      <c r="C392" s="28">
        <v>49566.423000000003</v>
      </c>
      <c r="D392" s="28"/>
      <c r="E392" s="1">
        <f>+(C392-C$7)/C$8</f>
        <v>7722.0124581776663</v>
      </c>
      <c r="F392" s="1">
        <f>ROUND(2*E392,0)/2</f>
        <v>7722</v>
      </c>
      <c r="G392" s="1">
        <f>+C392-(C$7+F392*C$8)</f>
        <v>8.2752000016625971E-3</v>
      </c>
      <c r="I392" s="1">
        <f>+G392</f>
        <v>8.2752000016625971E-3</v>
      </c>
      <c r="Q392" s="68">
        <f>+C392-15018.5</f>
        <v>34547.923000000003</v>
      </c>
    </row>
    <row r="393" spans="1:17" x14ac:dyDescent="0.2">
      <c r="A393" s="25" t="s">
        <v>97</v>
      </c>
      <c r="B393" s="26" t="s">
        <v>44</v>
      </c>
      <c r="C393" s="27">
        <v>49573.718999999997</v>
      </c>
      <c r="D393" s="28"/>
      <c r="E393" s="1">
        <f>+(C393-C$7)/C$8</f>
        <v>7732.9964663289484</v>
      </c>
      <c r="F393" s="1">
        <f>ROUND(2*E393,0)/2</f>
        <v>7733</v>
      </c>
      <c r="G393" s="1">
        <f>+C393-(C$7+F393*C$8)</f>
        <v>-2.3472000029869378E-3</v>
      </c>
      <c r="I393" s="1">
        <f>+G393</f>
        <v>-2.3472000029869378E-3</v>
      </c>
      <c r="Q393" s="68">
        <f>+C393-15018.5</f>
        <v>34555.218999999997</v>
      </c>
    </row>
    <row r="394" spans="1:17" x14ac:dyDescent="0.2">
      <c r="A394" s="25" t="s">
        <v>119</v>
      </c>
      <c r="B394" s="26" t="s">
        <v>44</v>
      </c>
      <c r="C394" s="27">
        <v>49924.426800000001</v>
      </c>
      <c r="D394" s="28"/>
      <c r="E394" s="1">
        <f>+(C394-C$7)/C$8</f>
        <v>8260.9812982808562</v>
      </c>
      <c r="F394" s="1">
        <f>ROUND(2*E394,0)/2</f>
        <v>8261</v>
      </c>
      <c r="G394" s="1">
        <f>+C394-(C$7+F394*C$8)</f>
        <v>-1.2422400002833456E-2</v>
      </c>
      <c r="J394" s="1">
        <f>+G394</f>
        <v>-1.2422400002833456E-2</v>
      </c>
      <c r="Q394" s="68">
        <f>+C394-15018.5</f>
        <v>34905.926800000001</v>
      </c>
    </row>
    <row r="395" spans="1:17" x14ac:dyDescent="0.2">
      <c r="A395" s="25" t="s">
        <v>119</v>
      </c>
      <c r="B395" s="26" t="s">
        <v>44</v>
      </c>
      <c r="C395" s="27">
        <v>49924.431700000001</v>
      </c>
      <c r="D395" s="28"/>
      <c r="E395" s="1">
        <f>+(C395-C$7)/C$8</f>
        <v>8260.9886751503655</v>
      </c>
      <c r="F395" s="1">
        <f>ROUND(2*E395,0)/2</f>
        <v>8261</v>
      </c>
      <c r="G395" s="1">
        <f>+C395-(C$7+F395*C$8)</f>
        <v>-7.5224000029265881E-3</v>
      </c>
      <c r="J395" s="1">
        <f>+G395</f>
        <v>-7.5224000029265881E-3</v>
      </c>
      <c r="Q395" s="68">
        <f>+C395-15018.5</f>
        <v>34905.931700000001</v>
      </c>
    </row>
    <row r="396" spans="1:17" x14ac:dyDescent="0.2">
      <c r="A396" s="25" t="s">
        <v>119</v>
      </c>
      <c r="B396" s="26" t="s">
        <v>44</v>
      </c>
      <c r="C396" s="27">
        <v>49924.439299999998</v>
      </c>
      <c r="D396" s="28"/>
      <c r="E396" s="1">
        <f>+(C396-C$7)/C$8</f>
        <v>8261.0001168255185</v>
      </c>
      <c r="F396" s="1">
        <f>ROUND(2*E396,0)/2</f>
        <v>8261</v>
      </c>
      <c r="G396" s="1">
        <f>+C396-(C$7+F396*C$8)</f>
        <v>7.7599994256161153E-5</v>
      </c>
      <c r="J396" s="1">
        <f>+G396</f>
        <v>7.7599994256161153E-5</v>
      </c>
      <c r="Q396" s="68">
        <f>+C396-15018.5</f>
        <v>34905.939299999998</v>
      </c>
    </row>
    <row r="397" spans="1:17" x14ac:dyDescent="0.2">
      <c r="A397" s="25" t="s">
        <v>119</v>
      </c>
      <c r="B397" s="26" t="s">
        <v>44</v>
      </c>
      <c r="C397" s="27">
        <v>49924.44</v>
      </c>
      <c r="D397" s="28"/>
      <c r="E397" s="1">
        <f>+(C397-C$7)/C$8</f>
        <v>8261.0011706640271</v>
      </c>
      <c r="F397" s="1">
        <f>ROUND(2*E397,0)/2</f>
        <v>8261</v>
      </c>
      <c r="G397" s="1">
        <f>+C397-(C$7+F397*C$8)</f>
        <v>7.7759999840054661E-4</v>
      </c>
      <c r="I397" s="1">
        <f>+G397</f>
        <v>7.7759999840054661E-4</v>
      </c>
      <c r="Q397" s="68">
        <f>+C397-15018.5</f>
        <v>34905.94</v>
      </c>
    </row>
    <row r="398" spans="1:17" x14ac:dyDescent="0.2">
      <c r="A398" s="25" t="s">
        <v>119</v>
      </c>
      <c r="B398" s="26" t="s">
        <v>44</v>
      </c>
      <c r="C398" s="27">
        <v>49924.440699999999</v>
      </c>
      <c r="D398" s="28"/>
      <c r="E398" s="1">
        <f>+(C398-C$7)/C$8</f>
        <v>8261.0022245025229</v>
      </c>
      <c r="F398" s="1">
        <f>ROUND(2*E398,0)/2</f>
        <v>8261</v>
      </c>
      <c r="G398" s="1">
        <f>+C398-(C$7+F398*C$8)</f>
        <v>1.4775999952689745E-3</v>
      </c>
      <c r="J398" s="1">
        <f>+G398</f>
        <v>1.4775999952689745E-3</v>
      </c>
      <c r="Q398" s="68">
        <f>+C398-15018.5</f>
        <v>34905.940699999999</v>
      </c>
    </row>
    <row r="399" spans="1:17" x14ac:dyDescent="0.2">
      <c r="A399" s="33" t="s">
        <v>120</v>
      </c>
      <c r="C399" s="28">
        <v>49924.440799999997</v>
      </c>
      <c r="D399" s="28"/>
      <c r="E399" s="1">
        <f>+(C399-C$7)/C$8</f>
        <v>8261.0023750508772</v>
      </c>
      <c r="F399" s="1">
        <f>ROUND(2*E399,0)/2</f>
        <v>8261</v>
      </c>
      <c r="G399" s="1">
        <f>+C399-(C$7+F399*C$8)</f>
        <v>1.577599992742762E-3</v>
      </c>
      <c r="J399" s="1">
        <f>+G399</f>
        <v>1.577599992742762E-3</v>
      </c>
      <c r="Q399" s="68">
        <f>+C399-15018.5</f>
        <v>34905.940799999997</v>
      </c>
    </row>
    <row r="400" spans="1:17" x14ac:dyDescent="0.2">
      <c r="A400" s="25" t="s">
        <v>119</v>
      </c>
      <c r="B400" s="26" t="s">
        <v>44</v>
      </c>
      <c r="C400" s="27">
        <v>49924.444199999998</v>
      </c>
      <c r="D400" s="28"/>
      <c r="E400" s="1">
        <f>+(C400-C$7)/C$8</f>
        <v>8261.0074936950277</v>
      </c>
      <c r="F400" s="1">
        <f>ROUND(2*E400,0)/2</f>
        <v>8261</v>
      </c>
      <c r="G400" s="1">
        <f>+C400-(C$7+F400*C$8)</f>
        <v>4.9775999941630289E-3</v>
      </c>
      <c r="J400" s="1">
        <f>+G400</f>
        <v>4.9775999941630289E-3</v>
      </c>
      <c r="Q400" s="68">
        <f>+C400-15018.5</f>
        <v>34905.944199999998</v>
      </c>
    </row>
    <row r="401" spans="1:17" x14ac:dyDescent="0.2">
      <c r="A401" s="25" t="s">
        <v>119</v>
      </c>
      <c r="B401" s="26" t="s">
        <v>44</v>
      </c>
      <c r="C401" s="27">
        <v>49924.444799999997</v>
      </c>
      <c r="D401" s="28"/>
      <c r="E401" s="1">
        <f>+(C401-C$7)/C$8</f>
        <v>8261.0083969851712</v>
      </c>
      <c r="F401" s="1">
        <f>ROUND(2*E401,0)/2</f>
        <v>8261</v>
      </c>
      <c r="G401" s="1">
        <f>+C401-(C$7+F401*C$8)</f>
        <v>5.5775999935576692E-3</v>
      </c>
      <c r="J401" s="1">
        <f>+G401</f>
        <v>5.5775999935576692E-3</v>
      </c>
      <c r="Q401" s="68">
        <f>+C401-15018.5</f>
        <v>34905.944799999997</v>
      </c>
    </row>
    <row r="402" spans="1:17" x14ac:dyDescent="0.2">
      <c r="A402" s="25" t="s">
        <v>119</v>
      </c>
      <c r="B402" s="26" t="s">
        <v>44</v>
      </c>
      <c r="C402" s="27">
        <v>49924.449699999997</v>
      </c>
      <c r="D402" s="28"/>
      <c r="E402" s="1">
        <f>+(C402-C$7)/C$8</f>
        <v>8261.0157738546804</v>
      </c>
      <c r="F402" s="1">
        <f>ROUND(2*E402,0)/2</f>
        <v>8261</v>
      </c>
      <c r="G402" s="1">
        <f>+C402-(C$7+F402*C$8)</f>
        <v>1.0477599993464537E-2</v>
      </c>
      <c r="K402" s="1">
        <f>G402</f>
        <v>1.0477599993464537E-2</v>
      </c>
      <c r="Q402" s="68">
        <f>+C402-15018.5</f>
        <v>34905.949699999997</v>
      </c>
    </row>
    <row r="403" spans="1:17" x14ac:dyDescent="0.2">
      <c r="A403" s="29" t="s">
        <v>121</v>
      </c>
      <c r="C403" s="28">
        <v>49924.45</v>
      </c>
      <c r="D403" s="28">
        <v>4.0000000000000001E-3</v>
      </c>
      <c r="E403" s="1">
        <f>+(C403-C$7)/C$8</f>
        <v>8261.0162254997522</v>
      </c>
      <c r="F403" s="1">
        <f>ROUND(2*E403,0)/2</f>
        <v>8261</v>
      </c>
      <c r="G403" s="1">
        <f>+C403-(C$7+F403*C$8)</f>
        <v>1.0777599993161857E-2</v>
      </c>
      <c r="I403" s="1">
        <f>+G403</f>
        <v>1.0777599993161857E-2</v>
      </c>
      <c r="Q403" s="68">
        <f>+C403-15018.5</f>
        <v>34905.949999999997</v>
      </c>
    </row>
    <row r="404" spans="1:17" x14ac:dyDescent="0.2">
      <c r="A404" s="25" t="s">
        <v>119</v>
      </c>
      <c r="B404" s="26" t="s">
        <v>44</v>
      </c>
      <c r="C404" s="27">
        <v>49928.4329</v>
      </c>
      <c r="D404" s="28"/>
      <c r="E404" s="1">
        <f>+(C404-C$7)/C$8</f>
        <v>8267.012416024123</v>
      </c>
      <c r="F404" s="1">
        <f>ROUND(2*E404,0)/2</f>
        <v>8267</v>
      </c>
      <c r="G404" s="1">
        <f>+C404-(C$7+F404*C$8)</f>
        <v>8.2471999994595535E-3</v>
      </c>
      <c r="J404" s="1">
        <f>+G404</f>
        <v>8.2471999994595535E-3</v>
      </c>
      <c r="Q404" s="68">
        <f>+C404-15018.5</f>
        <v>34909.9329</v>
      </c>
    </row>
    <row r="405" spans="1:17" x14ac:dyDescent="0.2">
      <c r="A405" s="25" t="s">
        <v>119</v>
      </c>
      <c r="B405" s="26" t="s">
        <v>44</v>
      </c>
      <c r="C405" s="27">
        <v>49930.419699999999</v>
      </c>
      <c r="D405" s="28"/>
      <c r="E405" s="1">
        <f>+(C405-C$7)/C$8</f>
        <v>8270.0035107876865</v>
      </c>
      <c r="F405" s="1">
        <f>ROUND(2*E405,0)/2</f>
        <v>8270</v>
      </c>
      <c r="G405" s="1">
        <f>+C405-(C$7+F405*C$8)</f>
        <v>2.3319999963860027E-3</v>
      </c>
      <c r="J405" s="1">
        <f>+G405</f>
        <v>2.3319999963860027E-3</v>
      </c>
      <c r="Q405" s="68">
        <f>+C405-15018.5</f>
        <v>34911.919699999999</v>
      </c>
    </row>
    <row r="406" spans="1:17" x14ac:dyDescent="0.2">
      <c r="A406" s="25" t="s">
        <v>119</v>
      </c>
      <c r="B406" s="26" t="s">
        <v>44</v>
      </c>
      <c r="C406" s="27">
        <v>49930.421699999999</v>
      </c>
      <c r="D406" s="28"/>
      <c r="E406" s="1">
        <f>+(C406-C$7)/C$8</f>
        <v>8270.0065217548345</v>
      </c>
      <c r="F406" s="1">
        <f>ROUND(2*E406,0)/2</f>
        <v>8270</v>
      </c>
      <c r="G406" s="1">
        <f>+C406-(C$7+F406*C$8)</f>
        <v>4.3319999967934564E-3</v>
      </c>
      <c r="J406" s="1">
        <f>+G406</f>
        <v>4.3319999967934564E-3</v>
      </c>
      <c r="Q406" s="68">
        <f>+C406-15018.5</f>
        <v>34911.921699999999</v>
      </c>
    </row>
    <row r="407" spans="1:17" x14ac:dyDescent="0.2">
      <c r="A407" s="25" t="s">
        <v>119</v>
      </c>
      <c r="B407" s="26" t="s">
        <v>44</v>
      </c>
      <c r="C407" s="27">
        <v>49930.421699999999</v>
      </c>
      <c r="D407" s="28"/>
      <c r="E407" s="1">
        <f>+(C407-C$7)/C$8</f>
        <v>8270.0065217548345</v>
      </c>
      <c r="F407" s="1">
        <f>ROUND(2*E407,0)/2</f>
        <v>8270</v>
      </c>
      <c r="G407" s="1">
        <f>+C407-(C$7+F407*C$8)</f>
        <v>4.3319999967934564E-3</v>
      </c>
      <c r="J407" s="1">
        <f>+G407</f>
        <v>4.3319999967934564E-3</v>
      </c>
      <c r="Q407" s="68">
        <f>+C407-15018.5</f>
        <v>34911.921699999999</v>
      </c>
    </row>
    <row r="408" spans="1:17" x14ac:dyDescent="0.2">
      <c r="A408" s="25" t="s">
        <v>119</v>
      </c>
      <c r="B408" s="26" t="s">
        <v>44</v>
      </c>
      <c r="C408" s="27">
        <v>49930.424500000001</v>
      </c>
      <c r="D408" s="28"/>
      <c r="E408" s="1">
        <f>+(C408-C$7)/C$8</f>
        <v>8270.0107371088434</v>
      </c>
      <c r="F408" s="1">
        <f>ROUND(2*E408,0)/2</f>
        <v>8270</v>
      </c>
      <c r="G408" s="1">
        <f>+C408-(C$7+F408*C$8)</f>
        <v>7.131999998819083E-3</v>
      </c>
      <c r="J408" s="1">
        <f>+G408</f>
        <v>7.131999998819083E-3</v>
      </c>
      <c r="Q408" s="68">
        <f>+C408-15018.5</f>
        <v>34911.924500000001</v>
      </c>
    </row>
    <row r="409" spans="1:17" x14ac:dyDescent="0.2">
      <c r="A409" s="25" t="s">
        <v>119</v>
      </c>
      <c r="B409" s="26" t="s">
        <v>44</v>
      </c>
      <c r="C409" s="27">
        <v>49930.426599999999</v>
      </c>
      <c r="D409" s="28"/>
      <c r="E409" s="1">
        <f>+(C409-C$7)/C$8</f>
        <v>8270.0138986243437</v>
      </c>
      <c r="F409" s="1">
        <f>ROUND(2*E409,0)/2</f>
        <v>8270</v>
      </c>
      <c r="G409" s="1">
        <f>+C409-(C$7+F409*C$8)</f>
        <v>9.2319999967003241E-3</v>
      </c>
      <c r="J409" s="1">
        <f>+G409</f>
        <v>9.2319999967003241E-3</v>
      </c>
      <c r="Q409" s="68">
        <f>+C409-15018.5</f>
        <v>34911.926599999999</v>
      </c>
    </row>
    <row r="410" spans="1:17" x14ac:dyDescent="0.2">
      <c r="A410" s="25" t="s">
        <v>119</v>
      </c>
      <c r="B410" s="26" t="s">
        <v>44</v>
      </c>
      <c r="C410" s="27">
        <v>49930.432200000003</v>
      </c>
      <c r="D410" s="28"/>
      <c r="E410" s="1">
        <f>+(C410-C$7)/C$8</f>
        <v>8270.0223293323616</v>
      </c>
      <c r="F410" s="1">
        <f>ROUND(2*E410,0)/2</f>
        <v>8270</v>
      </c>
      <c r="G410" s="1">
        <f>+C410-(C$7+F410*C$8)</f>
        <v>1.4832000000751577E-2</v>
      </c>
      <c r="J410" s="1">
        <f>+G410</f>
        <v>1.4832000000751577E-2</v>
      </c>
      <c r="Q410" s="68">
        <f>+C410-15018.5</f>
        <v>34911.932200000003</v>
      </c>
    </row>
    <row r="411" spans="1:17" x14ac:dyDescent="0.2">
      <c r="A411" s="25" t="s">
        <v>119</v>
      </c>
      <c r="B411" s="26" t="s">
        <v>44</v>
      </c>
      <c r="C411" s="27">
        <v>49930.436300000001</v>
      </c>
      <c r="D411" s="28"/>
      <c r="E411" s="1">
        <f>+(C411-C$7)/C$8</f>
        <v>8270.0285018150098</v>
      </c>
      <c r="F411" s="1">
        <f>ROUND(2*E411,0)/2</f>
        <v>8270</v>
      </c>
      <c r="G411" s="1">
        <f>+C411-(C$7+F411*C$8)</f>
        <v>1.8931999999040272E-2</v>
      </c>
      <c r="J411" s="1">
        <f>+G411</f>
        <v>1.8931999999040272E-2</v>
      </c>
      <c r="Q411" s="68">
        <f>+C411-15018.5</f>
        <v>34911.936300000001</v>
      </c>
    </row>
    <row r="412" spans="1:17" x14ac:dyDescent="0.2">
      <c r="A412" s="29" t="s">
        <v>121</v>
      </c>
      <c r="C412" s="28">
        <v>49934.417000000001</v>
      </c>
      <c r="D412" s="28">
        <v>4.0000000000000001E-3</v>
      </c>
      <c r="E412" s="1">
        <f>+(C412-C$7)/C$8</f>
        <v>8276.0213802755134</v>
      </c>
      <c r="F412" s="1">
        <f>ROUND(2*E412,0)/2</f>
        <v>8276</v>
      </c>
      <c r="G412" s="1">
        <f>+C412-(C$7+F412*C$8)</f>
        <v>1.4201600002706982E-2</v>
      </c>
      <c r="I412" s="1">
        <f>+G412</f>
        <v>1.4201600002706982E-2</v>
      </c>
      <c r="Q412" s="68">
        <f>+C412-15018.5</f>
        <v>34915.917000000001</v>
      </c>
    </row>
    <row r="413" spans="1:17" x14ac:dyDescent="0.2">
      <c r="A413" s="25" t="s">
        <v>43</v>
      </c>
      <c r="B413" s="26" t="s">
        <v>44</v>
      </c>
      <c r="C413" s="27">
        <v>49945.036</v>
      </c>
      <c r="D413" s="28"/>
      <c r="E413" s="1">
        <f>+(C413-C$7)/C$8</f>
        <v>8292.008110341103</v>
      </c>
      <c r="F413" s="1">
        <f>ROUND(2*E413,0)/2</f>
        <v>8292</v>
      </c>
      <c r="G413" s="1">
        <f>+C413-(C$7+F413*C$8)</f>
        <v>5.3871999989496544E-3</v>
      </c>
      <c r="I413" s="1">
        <f>+G413</f>
        <v>5.3871999989496544E-3</v>
      </c>
      <c r="Q413" s="68">
        <f>+C413-15018.5</f>
        <v>34926.536</v>
      </c>
    </row>
    <row r="414" spans="1:17" x14ac:dyDescent="0.2">
      <c r="A414" s="25" t="s">
        <v>43</v>
      </c>
      <c r="B414" s="26" t="s">
        <v>44</v>
      </c>
      <c r="C414" s="27">
        <v>49949.019</v>
      </c>
      <c r="D414" s="28"/>
      <c r="E414" s="1">
        <f>+(C414-C$7)/C$8</f>
        <v>8298.0044514138262</v>
      </c>
      <c r="F414" s="1">
        <f>ROUND(2*E414,0)/2</f>
        <v>8298</v>
      </c>
      <c r="G414" s="1">
        <f>+C414-(C$7+F414*C$8)</f>
        <v>2.9567999954451807E-3</v>
      </c>
      <c r="I414" s="1">
        <f>+G414</f>
        <v>2.9567999954451807E-3</v>
      </c>
      <c r="Q414" s="68">
        <f>+C414-15018.5</f>
        <v>34930.519</v>
      </c>
    </row>
    <row r="415" spans="1:17" x14ac:dyDescent="0.2">
      <c r="A415" s="25" t="s">
        <v>43</v>
      </c>
      <c r="B415" s="26" t="s">
        <v>47</v>
      </c>
      <c r="C415" s="27">
        <v>49956.008999999998</v>
      </c>
      <c r="D415" s="28"/>
      <c r="E415" s="1">
        <f>+(C415-C$7)/C$8</f>
        <v>8308.5277815916634</v>
      </c>
      <c r="F415" s="1">
        <f>ROUND(2*E415,0)/2</f>
        <v>8308.5</v>
      </c>
      <c r="G415" s="1">
        <f>+C415-(C$7+F415*C$8)</f>
        <v>1.8453599994245451E-2</v>
      </c>
      <c r="I415" s="1">
        <f>+G415</f>
        <v>1.8453599994245451E-2</v>
      </c>
      <c r="Q415" s="68">
        <f>+C415-15018.5</f>
        <v>34937.508999999998</v>
      </c>
    </row>
    <row r="416" spans="1:17" x14ac:dyDescent="0.2">
      <c r="A416" s="33" t="s">
        <v>122</v>
      </c>
      <c r="C416" s="28">
        <v>50286.452400000002</v>
      </c>
      <c r="D416" s="28"/>
      <c r="E416" s="1">
        <f>+(C416-C$7)/C$8</f>
        <v>8806.0048922194183</v>
      </c>
      <c r="F416" s="1">
        <f>ROUND(2*E416,0)/2</f>
        <v>8806</v>
      </c>
      <c r="G416" s="1">
        <f>+C416-(C$7+F416*C$8)</f>
        <v>3.2495999985258095E-3</v>
      </c>
      <c r="J416" s="1">
        <f>+G416</f>
        <v>3.2495999985258095E-3</v>
      </c>
      <c r="Q416" s="68">
        <f>+C416-15018.5</f>
        <v>35267.952400000002</v>
      </c>
    </row>
    <row r="417" spans="1:17" x14ac:dyDescent="0.2">
      <c r="A417" s="29" t="s">
        <v>123</v>
      </c>
      <c r="C417" s="28">
        <v>50290.432000000001</v>
      </c>
      <c r="D417" s="28">
        <v>3.0000000000000001E-3</v>
      </c>
      <c r="E417" s="1">
        <f>+(C417-C$7)/C$8</f>
        <v>8811.9961146479909</v>
      </c>
      <c r="F417" s="1">
        <f>ROUND(2*E417,0)/2</f>
        <v>8812</v>
      </c>
      <c r="G417" s="1">
        <f>+C417-(C$7+F417*C$8)</f>
        <v>-2.5807999991229735E-3</v>
      </c>
      <c r="I417" s="1">
        <f>+G417</f>
        <v>-2.5807999991229735E-3</v>
      </c>
      <c r="Q417" s="68">
        <f>+C417-15018.5</f>
        <v>35271.932000000001</v>
      </c>
    </row>
    <row r="418" spans="1:17" x14ac:dyDescent="0.2">
      <c r="A418" s="29" t="s">
        <v>124</v>
      </c>
      <c r="C418" s="28">
        <v>50300.41</v>
      </c>
      <c r="D418" s="28">
        <v>5.0000000000000001E-3</v>
      </c>
      <c r="E418" s="1">
        <f>+(C418-C$7)/C$8</f>
        <v>8827.0178297430575</v>
      </c>
      <c r="F418" s="1">
        <f>ROUND(2*E418,0)/2</f>
        <v>8827</v>
      </c>
      <c r="G418" s="1">
        <f>+C418-(C$7+F418*C$8)</f>
        <v>1.184320000174921E-2</v>
      </c>
      <c r="I418" s="1">
        <f>+G418</f>
        <v>1.184320000174921E-2</v>
      </c>
      <c r="Q418" s="68">
        <f>+C418-15018.5</f>
        <v>35281.910000000003</v>
      </c>
    </row>
    <row r="419" spans="1:17" x14ac:dyDescent="0.2">
      <c r="A419" s="25" t="s">
        <v>43</v>
      </c>
      <c r="B419" s="26" t="s">
        <v>44</v>
      </c>
      <c r="C419" s="27">
        <v>50311.031999999999</v>
      </c>
      <c r="D419" s="28"/>
      <c r="E419" s="1">
        <f>+(C419-C$7)/C$8</f>
        <v>8843.0090762593627</v>
      </c>
      <c r="F419" s="1">
        <f>ROUND(2*E419,0)/2</f>
        <v>8843</v>
      </c>
      <c r="G419" s="1">
        <f>+C419-(C$7+F419*C$8)</f>
        <v>6.0287999949650839E-3</v>
      </c>
      <c r="I419" s="1">
        <f>+G419</f>
        <v>6.0287999949650839E-3</v>
      </c>
      <c r="Q419" s="68">
        <f>+C419-15018.5</f>
        <v>35292.531999999999</v>
      </c>
    </row>
    <row r="420" spans="1:17" x14ac:dyDescent="0.2">
      <c r="A420" s="29" t="s">
        <v>125</v>
      </c>
      <c r="C420" s="28">
        <v>50314.36</v>
      </c>
      <c r="D420" s="28">
        <v>4.0000000000000001E-3</v>
      </c>
      <c r="E420" s="1">
        <f>+(C420-C$7)/C$8</f>
        <v>8848.019325591531</v>
      </c>
      <c r="F420" s="1">
        <f>ROUND(2*E420,0)/2</f>
        <v>8848</v>
      </c>
      <c r="G420" s="1">
        <f>+C420-(C$7+F420*C$8)</f>
        <v>1.2836800000513904E-2</v>
      </c>
      <c r="I420" s="1">
        <f>+G420</f>
        <v>1.2836800000513904E-2</v>
      </c>
      <c r="Q420" s="68">
        <f>+C420-15018.5</f>
        <v>35295.86</v>
      </c>
    </row>
    <row r="421" spans="1:17" x14ac:dyDescent="0.2">
      <c r="A421" s="25" t="s">
        <v>119</v>
      </c>
      <c r="B421" s="26" t="s">
        <v>44</v>
      </c>
      <c r="C421" s="27">
        <v>50658.425300000003</v>
      </c>
      <c r="D421" s="28"/>
      <c r="E421" s="1">
        <f>+(C421-C$7)/C$8</f>
        <v>9366.0039829073412</v>
      </c>
      <c r="F421" s="1">
        <f>ROUND(2*E421,0)/2</f>
        <v>9366</v>
      </c>
      <c r="G421" s="1">
        <f>+C421-(C$7+F421*C$8)</f>
        <v>2.6455999977770261E-3</v>
      </c>
      <c r="J421" s="1">
        <f>+G421</f>
        <v>2.6455999977770261E-3</v>
      </c>
      <c r="O421" s="1">
        <f ca="1">+C$11+C$12*$F421</f>
        <v>5.9461471486788389E-3</v>
      </c>
      <c r="Q421" s="68">
        <f>+C421-15018.5</f>
        <v>35639.925300000003</v>
      </c>
    </row>
    <row r="422" spans="1:17" x14ac:dyDescent="0.2">
      <c r="A422" s="25" t="s">
        <v>119</v>
      </c>
      <c r="B422" s="26" t="s">
        <v>44</v>
      </c>
      <c r="C422" s="27">
        <v>50658.4323</v>
      </c>
      <c r="D422" s="28"/>
      <c r="E422" s="1">
        <f>+(C422-C$7)/C$8</f>
        <v>9366.0145212923526</v>
      </c>
      <c r="F422" s="1">
        <f>ROUND(2*E422,0)/2</f>
        <v>9366</v>
      </c>
      <c r="G422" s="1">
        <f>+C422-(C$7+F422*C$8)</f>
        <v>9.645599995565135E-3</v>
      </c>
      <c r="J422" s="1">
        <f>+G422</f>
        <v>9.645599995565135E-3</v>
      </c>
      <c r="O422" s="1">
        <f ca="1">+C$11+C$12*$F422</f>
        <v>5.9461471486788389E-3</v>
      </c>
      <c r="Q422" s="68">
        <f>+C422-15018.5</f>
        <v>35639.9323</v>
      </c>
    </row>
    <row r="423" spans="1:17" x14ac:dyDescent="0.2">
      <c r="A423" s="25" t="s">
        <v>119</v>
      </c>
      <c r="B423" s="26" t="s">
        <v>44</v>
      </c>
      <c r="C423" s="27">
        <v>50658.438499999997</v>
      </c>
      <c r="D423" s="28"/>
      <c r="E423" s="1">
        <f>+(C423-C$7)/C$8</f>
        <v>9366.0238552905012</v>
      </c>
      <c r="F423" s="1">
        <f>ROUND(2*E423,0)/2</f>
        <v>9366</v>
      </c>
      <c r="G423" s="1">
        <f>+C423-(C$7+F423*C$8)</f>
        <v>1.5845599991735071E-2</v>
      </c>
      <c r="J423" s="1">
        <f>+G423</f>
        <v>1.5845599991735071E-2</v>
      </c>
      <c r="O423" s="1">
        <f ca="1">+C$11+C$12*$F423</f>
        <v>5.9461471486788389E-3</v>
      </c>
      <c r="Q423" s="68">
        <f>+C423-15018.5</f>
        <v>35639.938499999997</v>
      </c>
    </row>
    <row r="424" spans="1:17" x14ac:dyDescent="0.2">
      <c r="A424" s="25" t="s">
        <v>119</v>
      </c>
      <c r="B424" s="26" t="s">
        <v>44</v>
      </c>
      <c r="C424" s="27">
        <v>50658.443399999996</v>
      </c>
      <c r="D424" s="28"/>
      <c r="E424" s="1">
        <f>+(C424-C$7)/C$8</f>
        <v>9366.0312321600104</v>
      </c>
      <c r="F424" s="1">
        <f>ROUND(2*E424,0)/2</f>
        <v>9366</v>
      </c>
      <c r="G424" s="1">
        <f>+C424-(C$7+F424*C$8)</f>
        <v>2.0745599991641939E-2</v>
      </c>
      <c r="J424" s="1">
        <f>+G424</f>
        <v>2.0745599991641939E-2</v>
      </c>
      <c r="O424" s="1">
        <f ca="1">+C$11+C$12*$F424</f>
        <v>5.9461471486788389E-3</v>
      </c>
      <c r="Q424" s="68">
        <f>+C424-15018.5</f>
        <v>35639.943399999996</v>
      </c>
    </row>
    <row r="425" spans="1:17" x14ac:dyDescent="0.2">
      <c r="A425" s="25" t="s">
        <v>119</v>
      </c>
      <c r="B425" s="26" t="s">
        <v>44</v>
      </c>
      <c r="C425" s="27">
        <v>50658.444100000001</v>
      </c>
      <c r="D425" s="28"/>
      <c r="E425" s="1">
        <f>+(C425-C$7)/C$8</f>
        <v>9366.032285998519</v>
      </c>
      <c r="F425" s="1">
        <f>ROUND(2*E425,0)/2</f>
        <v>9366</v>
      </c>
      <c r="G425" s="1">
        <f>+C425-(C$7+F425*C$8)</f>
        <v>2.1445599995786324E-2</v>
      </c>
      <c r="J425" s="1">
        <f>+G425</f>
        <v>2.1445599995786324E-2</v>
      </c>
      <c r="O425" s="1">
        <f ca="1">+C$11+C$12*$F425</f>
        <v>5.9461471486788389E-3</v>
      </c>
      <c r="Q425" s="68">
        <f>+C425-15018.5</f>
        <v>35639.944100000001</v>
      </c>
    </row>
    <row r="426" spans="1:17" x14ac:dyDescent="0.2">
      <c r="A426" s="25" t="s">
        <v>119</v>
      </c>
      <c r="B426" s="26" t="s">
        <v>44</v>
      </c>
      <c r="C426" s="27">
        <v>50660.425300000003</v>
      </c>
      <c r="D426" s="28"/>
      <c r="E426" s="1">
        <f>+(C426-C$7)/C$8</f>
        <v>9369.0149500540774</v>
      </c>
      <c r="F426" s="1">
        <f>ROUND(2*E426,0)/2</f>
        <v>9369</v>
      </c>
      <c r="G426" s="1">
        <f>+C426-(C$7+F426*C$8)</f>
        <v>9.9304000032134354E-3</v>
      </c>
      <c r="J426" s="1">
        <f>+G426</f>
        <v>9.9304000032134354E-3</v>
      </c>
      <c r="O426" s="1">
        <f ca="1">+C$11+C$12*$F426</f>
        <v>5.935827053239473E-3</v>
      </c>
      <c r="Q426" s="68">
        <f>+C426-15018.5</f>
        <v>35641.925300000003</v>
      </c>
    </row>
    <row r="427" spans="1:17" x14ac:dyDescent="0.2">
      <c r="A427" s="25" t="s">
        <v>119</v>
      </c>
      <c r="B427" s="26" t="s">
        <v>44</v>
      </c>
      <c r="C427" s="27">
        <v>50660.431499999999</v>
      </c>
      <c r="D427" s="28"/>
      <c r="E427" s="1">
        <f>+(C427-C$7)/C$8</f>
        <v>9369.024284052226</v>
      </c>
      <c r="F427" s="1">
        <f>ROUND(2*E427,0)/2</f>
        <v>9369</v>
      </c>
      <c r="G427" s="1">
        <f>+C427-(C$7+F427*C$8)</f>
        <v>1.6130399999383371E-2</v>
      </c>
      <c r="J427" s="1">
        <f>+G427</f>
        <v>1.6130399999383371E-2</v>
      </c>
      <c r="O427" s="1">
        <f ca="1">+C$11+C$12*$F427</f>
        <v>5.935827053239473E-3</v>
      </c>
      <c r="Q427" s="68">
        <f>+C427-15018.5</f>
        <v>35641.931499999999</v>
      </c>
    </row>
    <row r="428" spans="1:17" x14ac:dyDescent="0.2">
      <c r="A428" s="25" t="s">
        <v>119</v>
      </c>
      <c r="B428" s="26" t="s">
        <v>44</v>
      </c>
      <c r="C428" s="27">
        <v>50660.433599999997</v>
      </c>
      <c r="D428" s="28"/>
      <c r="E428" s="1">
        <f>+(C428-C$7)/C$8</f>
        <v>9369.0274455677263</v>
      </c>
      <c r="F428" s="1">
        <f>ROUND(2*E428,0)/2</f>
        <v>9369</v>
      </c>
      <c r="G428" s="1">
        <f>+C428-(C$7+F428*C$8)</f>
        <v>1.8230399997264612E-2</v>
      </c>
      <c r="J428" s="1">
        <f>+G428</f>
        <v>1.8230399997264612E-2</v>
      </c>
      <c r="O428" s="1">
        <f ca="1">+C$11+C$12*$F428</f>
        <v>5.935827053239473E-3</v>
      </c>
      <c r="Q428" s="68">
        <f>+C428-15018.5</f>
        <v>35641.933599999997</v>
      </c>
    </row>
    <row r="429" spans="1:17" x14ac:dyDescent="0.2">
      <c r="A429" s="25" t="s">
        <v>119</v>
      </c>
      <c r="B429" s="26" t="s">
        <v>44</v>
      </c>
      <c r="C429" s="27">
        <v>50662.421000000002</v>
      </c>
      <c r="D429" s="28"/>
      <c r="E429" s="1">
        <f>+(C429-C$7)/C$8</f>
        <v>9372.019443621446</v>
      </c>
      <c r="F429" s="1">
        <f>ROUND(2*E429,0)/2</f>
        <v>9372</v>
      </c>
      <c r="G429" s="1">
        <f>+C429-(C$7+F429*C$8)</f>
        <v>1.291520000086166E-2</v>
      </c>
      <c r="I429" s="1">
        <f>+G429</f>
        <v>1.291520000086166E-2</v>
      </c>
      <c r="O429" s="1">
        <f ca="1">+C$11+C$12*$F429</f>
        <v>5.9255069578001071E-3</v>
      </c>
      <c r="Q429" s="68">
        <f>+C429-15018.5</f>
        <v>35643.921000000002</v>
      </c>
    </row>
    <row r="430" spans="1:17" x14ac:dyDescent="0.2">
      <c r="A430" s="25" t="s">
        <v>119</v>
      </c>
      <c r="B430" s="26" t="s">
        <v>44</v>
      </c>
      <c r="C430" s="27">
        <v>50662.422400000003</v>
      </c>
      <c r="D430" s="28"/>
      <c r="E430" s="1">
        <f>+(C430-C$7)/C$8</f>
        <v>9372.0215512984505</v>
      </c>
      <c r="F430" s="1">
        <f>ROUND(2*E430,0)/2</f>
        <v>9372</v>
      </c>
      <c r="G430" s="1">
        <f>+C430-(C$7+F430*C$8)</f>
        <v>1.4315200001874473E-2</v>
      </c>
      <c r="J430" s="1">
        <f>+G430</f>
        <v>1.4315200001874473E-2</v>
      </c>
      <c r="O430" s="1">
        <f ca="1">+C$11+C$12*$F430</f>
        <v>5.9255069578001071E-3</v>
      </c>
      <c r="Q430" s="68">
        <f>+C430-15018.5</f>
        <v>35643.922400000003</v>
      </c>
    </row>
    <row r="431" spans="1:17" x14ac:dyDescent="0.2">
      <c r="A431" s="25" t="s">
        <v>119</v>
      </c>
      <c r="B431" s="26" t="s">
        <v>44</v>
      </c>
      <c r="C431" s="27">
        <v>50662.427300000003</v>
      </c>
      <c r="D431" s="28"/>
      <c r="E431" s="1">
        <f>+(C431-C$7)/C$8</f>
        <v>9372.0289281679597</v>
      </c>
      <c r="F431" s="1">
        <f>ROUND(2*E431,0)/2</f>
        <v>9372</v>
      </c>
      <c r="G431" s="1">
        <f>+C431-(C$7+F431*C$8)</f>
        <v>1.9215200001781341E-2</v>
      </c>
      <c r="J431" s="1">
        <f>+G431</f>
        <v>1.9215200001781341E-2</v>
      </c>
      <c r="O431" s="1">
        <f ca="1">+C$11+C$12*$F431</f>
        <v>5.9255069578001071E-3</v>
      </c>
      <c r="Q431" s="68">
        <f>+C431-15018.5</f>
        <v>35643.927300000003</v>
      </c>
    </row>
    <row r="432" spans="1:17" x14ac:dyDescent="0.2">
      <c r="A432" s="25" t="s">
        <v>43</v>
      </c>
      <c r="B432" s="26" t="s">
        <v>44</v>
      </c>
      <c r="C432" s="27">
        <v>50671.044000000002</v>
      </c>
      <c r="D432" s="28"/>
      <c r="E432" s="1">
        <f>+(C432-C$7)/C$8</f>
        <v>9385.0012284745953</v>
      </c>
      <c r="F432" s="1">
        <f>ROUND(2*E432,0)/2</f>
        <v>9385</v>
      </c>
      <c r="G432" s="1">
        <f>+C432-(C$7+F432*C$8)</f>
        <v>8.1599999975878745E-4</v>
      </c>
      <c r="I432" s="1">
        <f>+G432</f>
        <v>8.1599999975878745E-4</v>
      </c>
      <c r="O432" s="1">
        <f ca="1">+C$11+C$12*$F432</f>
        <v>5.8807865442295076E-3</v>
      </c>
      <c r="Q432" s="68">
        <f>+C432-15018.5</f>
        <v>35652.544000000002</v>
      </c>
    </row>
    <row r="433" spans="1:21" x14ac:dyDescent="0.2">
      <c r="A433" s="25" t="s">
        <v>43</v>
      </c>
      <c r="B433" s="26" t="s">
        <v>47</v>
      </c>
      <c r="C433" s="27">
        <v>50672.046999999999</v>
      </c>
      <c r="D433" s="28"/>
      <c r="E433" s="1">
        <f>+(C433-C$7)/C$8</f>
        <v>9386.5112284986772</v>
      </c>
      <c r="F433" s="1">
        <f>ROUND(2*E433,0)/2</f>
        <v>9386.5</v>
      </c>
      <c r="G433" s="1">
        <f>+C433-(C$7+F433*C$8)</f>
        <v>7.4583999958122149E-3</v>
      </c>
      <c r="I433" s="1">
        <f>+G433</f>
        <v>7.4583999958122149E-3</v>
      </c>
      <c r="O433" s="1">
        <f ca="1">+C$11+C$12*$F433</f>
        <v>5.8756264965098212E-3</v>
      </c>
      <c r="Q433" s="68">
        <f>+C433-15018.5</f>
        <v>35653.546999999999</v>
      </c>
    </row>
    <row r="434" spans="1:21" x14ac:dyDescent="0.2">
      <c r="A434" s="29" t="s">
        <v>123</v>
      </c>
      <c r="C434" s="28">
        <v>50672.37</v>
      </c>
      <c r="D434" s="28">
        <v>4.0000000000000001E-3</v>
      </c>
      <c r="E434" s="1">
        <f>+(C434-C$7)/C$8</f>
        <v>9386.9974996928813</v>
      </c>
      <c r="F434" s="1">
        <f>ROUND(2*E434,0)/2</f>
        <v>9387</v>
      </c>
      <c r="G434" s="1">
        <f>+C434-(C$7+F434*C$8)</f>
        <v>-1.6608000005362555E-3</v>
      </c>
      <c r="I434" s="1">
        <f>+G434</f>
        <v>-1.6608000005362555E-3</v>
      </c>
      <c r="O434" s="1">
        <f ca="1">+C$11+C$12*$F434</f>
        <v>5.8739064806032637E-3</v>
      </c>
      <c r="Q434" s="68">
        <f>+C434-15018.5</f>
        <v>35653.870000000003</v>
      </c>
    </row>
    <row r="435" spans="1:21" x14ac:dyDescent="0.2">
      <c r="A435" s="25" t="s">
        <v>119</v>
      </c>
      <c r="B435" s="26" t="s">
        <v>44</v>
      </c>
      <c r="C435" s="27">
        <v>51016.4401</v>
      </c>
      <c r="D435" s="28"/>
      <c r="E435" s="1">
        <f>+(C435-C$7)/C$8</f>
        <v>9904.9893833298356</v>
      </c>
      <c r="F435" s="1">
        <f>ROUND(2*E435,0)/2</f>
        <v>9905</v>
      </c>
      <c r="G435" s="1">
        <f>+C435-(C$7+F435*C$8)</f>
        <v>-7.052000000840053E-3</v>
      </c>
      <c r="J435" s="1">
        <f>+G435</f>
        <v>-7.052000000840053E-3</v>
      </c>
      <c r="O435" s="1">
        <f ca="1">+C$11+C$12*$F435</f>
        <v>4.0919700014056468E-3</v>
      </c>
      <c r="Q435" s="68">
        <f>+C435-15018.5</f>
        <v>35997.9401</v>
      </c>
    </row>
    <row r="436" spans="1:21" x14ac:dyDescent="0.2">
      <c r="A436" s="25" t="s">
        <v>119</v>
      </c>
      <c r="B436" s="26" t="s">
        <v>44</v>
      </c>
      <c r="C436" s="27">
        <v>51016.446400000001</v>
      </c>
      <c r="D436" s="28"/>
      <c r="E436" s="1">
        <f>+(C436-C$7)/C$8</f>
        <v>9904.9988678763493</v>
      </c>
      <c r="F436" s="1">
        <f>ROUND(2*E436,0)/2</f>
        <v>9905</v>
      </c>
      <c r="G436" s="1">
        <f>+C436-(C$7+F436*C$8)</f>
        <v>-7.5199999992037192E-4</v>
      </c>
      <c r="J436" s="1">
        <f>+G436</f>
        <v>-7.5199999992037192E-4</v>
      </c>
      <c r="O436" s="1">
        <f ca="1">+C$11+C$12*$F436</f>
        <v>4.0919700014056468E-3</v>
      </c>
      <c r="Q436" s="68">
        <f>+C436-15018.5</f>
        <v>35997.946400000001</v>
      </c>
    </row>
    <row r="437" spans="1:21" x14ac:dyDescent="0.2">
      <c r="A437" s="25" t="s">
        <v>119</v>
      </c>
      <c r="B437" s="26" t="s">
        <v>44</v>
      </c>
      <c r="C437" s="27">
        <v>51016.448499999999</v>
      </c>
      <c r="D437" s="28"/>
      <c r="E437" s="1">
        <f>+(C437-C$7)/C$8</f>
        <v>9905.0020293918515</v>
      </c>
      <c r="F437" s="1">
        <f>ROUND(2*E437,0)/2</f>
        <v>9905</v>
      </c>
      <c r="G437" s="1">
        <f>+C437-(C$7+F437*C$8)</f>
        <v>1.3479999979608692E-3</v>
      </c>
      <c r="J437" s="1">
        <f>+G437</f>
        <v>1.3479999979608692E-3</v>
      </c>
      <c r="O437" s="1">
        <f ca="1">+C$11+C$12*$F437</f>
        <v>4.0919700014056468E-3</v>
      </c>
      <c r="Q437" s="68">
        <f>+C437-15018.5</f>
        <v>35997.948499999999</v>
      </c>
    </row>
    <row r="438" spans="1:21" x14ac:dyDescent="0.2">
      <c r="A438" s="25" t="s">
        <v>119</v>
      </c>
      <c r="B438" s="26" t="s">
        <v>44</v>
      </c>
      <c r="C438" s="27">
        <v>51016.450599999996</v>
      </c>
      <c r="D438" s="28"/>
      <c r="E438" s="1">
        <f>+(C438-C$7)/C$8</f>
        <v>9905.0051909073518</v>
      </c>
      <c r="F438" s="1">
        <f>ROUND(2*E438,0)/2</f>
        <v>9905</v>
      </c>
      <c r="G438" s="1">
        <f>+C438-(C$7+F438*C$8)</f>
        <v>3.4479999958421104E-3</v>
      </c>
      <c r="J438" s="1">
        <f>+G438</f>
        <v>3.4479999958421104E-3</v>
      </c>
      <c r="O438" s="1">
        <f ca="1">+C$11+C$12*$F438</f>
        <v>4.0919700014056468E-3</v>
      </c>
      <c r="Q438" s="68">
        <f>+C438-15018.5</f>
        <v>35997.950599999996</v>
      </c>
    </row>
    <row r="439" spans="1:21" x14ac:dyDescent="0.2">
      <c r="A439" s="25" t="s">
        <v>119</v>
      </c>
      <c r="B439" s="26" t="s">
        <v>44</v>
      </c>
      <c r="C439" s="27">
        <v>51016.450599999996</v>
      </c>
      <c r="D439" s="28"/>
      <c r="E439" s="1">
        <f>+(C439-C$7)/C$8</f>
        <v>9905.0051909073518</v>
      </c>
      <c r="F439" s="1">
        <f>ROUND(2*E439,0)/2</f>
        <v>9905</v>
      </c>
      <c r="G439" s="1">
        <f>+C439-(C$7+F439*C$8)</f>
        <v>3.4479999958421104E-3</v>
      </c>
      <c r="J439" s="1">
        <f>+G439</f>
        <v>3.4479999958421104E-3</v>
      </c>
      <c r="O439" s="1">
        <f ca="1">+C$11+C$12*$F439</f>
        <v>4.0919700014056468E-3</v>
      </c>
      <c r="Q439" s="68">
        <f>+C439-15018.5</f>
        <v>35997.950599999996</v>
      </c>
    </row>
    <row r="440" spans="1:21" x14ac:dyDescent="0.2">
      <c r="A440" s="25" t="s">
        <v>119</v>
      </c>
      <c r="B440" s="26" t="s">
        <v>44</v>
      </c>
      <c r="C440" s="27">
        <v>51016.465100000001</v>
      </c>
      <c r="D440" s="28"/>
      <c r="E440" s="1">
        <f>+(C440-C$7)/C$8</f>
        <v>9905.0270204191729</v>
      </c>
      <c r="F440" s="1">
        <f>ROUND(2*E440,0)/2</f>
        <v>9905</v>
      </c>
      <c r="G440" s="1">
        <f>+C440-(C$7+F440*C$8)</f>
        <v>1.7948000000615139E-2</v>
      </c>
      <c r="J440" s="1">
        <f>+G440</f>
        <v>1.7948000000615139E-2</v>
      </c>
      <c r="O440" s="1">
        <f ca="1">+C$11+C$12*$F440</f>
        <v>4.0919700014056468E-3</v>
      </c>
      <c r="Q440" s="68">
        <f>+C440-15018.5</f>
        <v>35997.965100000001</v>
      </c>
    </row>
    <row r="441" spans="1:21" x14ac:dyDescent="0.2">
      <c r="A441" s="29" t="s">
        <v>126</v>
      </c>
      <c r="C441" s="28">
        <v>51024.425000000003</v>
      </c>
      <c r="D441" s="28">
        <v>4.0000000000000001E-3</v>
      </c>
      <c r="E441" s="1">
        <f>+(C441-C$7)/C$8</f>
        <v>9917.010519114825</v>
      </c>
      <c r="F441" s="1">
        <f>ROUND(2*E441,0)/2</f>
        <v>9917</v>
      </c>
      <c r="G441" s="1">
        <f>+C441-(C$7+F441*C$8)</f>
        <v>6.9872000021860003E-3</v>
      </c>
      <c r="I441" s="1">
        <f>+G441</f>
        <v>6.9872000021860003E-3</v>
      </c>
      <c r="O441" s="1">
        <f ca="1">+C$11+C$12*$F441</f>
        <v>4.0506896196481762E-3</v>
      </c>
      <c r="Q441" s="68">
        <f>+C441-15018.5</f>
        <v>36005.925000000003</v>
      </c>
    </row>
    <row r="442" spans="1:21" x14ac:dyDescent="0.2">
      <c r="A442" s="34" t="s">
        <v>127</v>
      </c>
      <c r="B442" s="35" t="s">
        <v>44</v>
      </c>
      <c r="C442" s="34">
        <v>52106.450700000001</v>
      </c>
      <c r="D442" s="34" t="s">
        <v>33</v>
      </c>
      <c r="E442" s="1">
        <f>+(C442-C$7)/C$8</f>
        <v>11545.982436426437</v>
      </c>
      <c r="F442" s="1">
        <f>ROUND(2*E442,0)/2</f>
        <v>11546</v>
      </c>
      <c r="O442" s="1">
        <f ca="1">+C$11+C$12*$F442</f>
        <v>-1.5531222039288708E-3</v>
      </c>
      <c r="Q442" s="68">
        <f>+C442-15018.5</f>
        <v>37087.950700000001</v>
      </c>
      <c r="U442" s="14">
        <v>-1.1666400001558941E-2</v>
      </c>
    </row>
    <row r="443" spans="1:21" x14ac:dyDescent="0.2">
      <c r="A443" s="34" t="s">
        <v>127</v>
      </c>
      <c r="B443" s="35" t="s">
        <v>44</v>
      </c>
      <c r="C443" s="34">
        <v>52106.452799999999</v>
      </c>
      <c r="D443" s="34" t="s">
        <v>33</v>
      </c>
      <c r="E443" s="1">
        <f>+(C443-C$7)/C$8</f>
        <v>11545.985597941939</v>
      </c>
      <c r="F443" s="1">
        <f>ROUND(2*E443,0)/2</f>
        <v>11546</v>
      </c>
      <c r="O443" s="1">
        <f ca="1">+C$11+C$12*$F443</f>
        <v>-1.5531222039288708E-3</v>
      </c>
      <c r="Q443" s="68">
        <f>+C443-15018.5</f>
        <v>37087.952799999999</v>
      </c>
      <c r="U443" s="14">
        <v>-9.5664000036776997E-3</v>
      </c>
    </row>
    <row r="444" spans="1:21" x14ac:dyDescent="0.2">
      <c r="A444" s="34" t="s">
        <v>127</v>
      </c>
      <c r="B444" s="35" t="s">
        <v>44</v>
      </c>
      <c r="C444" s="34">
        <v>52106.4548</v>
      </c>
      <c r="D444" s="34" t="s">
        <v>33</v>
      </c>
      <c r="E444" s="1">
        <f>+(C444-C$7)/C$8</f>
        <v>11545.988608909085</v>
      </c>
      <c r="F444" s="1">
        <f>ROUND(2*E444,0)/2</f>
        <v>11546</v>
      </c>
      <c r="O444" s="1">
        <f ca="1">+C$11+C$12*$F444</f>
        <v>-1.5531222039288708E-3</v>
      </c>
      <c r="Q444" s="68">
        <f>+C444-15018.5</f>
        <v>37087.9548</v>
      </c>
      <c r="U444" s="14">
        <v>-7.5664000032702461E-3</v>
      </c>
    </row>
    <row r="445" spans="1:21" x14ac:dyDescent="0.2">
      <c r="A445" s="36" t="s">
        <v>127</v>
      </c>
      <c r="B445" s="37" t="s">
        <v>44</v>
      </c>
      <c r="C445" s="36">
        <v>52106.460400000004</v>
      </c>
      <c r="D445" s="36" t="s">
        <v>128</v>
      </c>
      <c r="E445" s="1">
        <f>+(C445-C$7)/C$8</f>
        <v>11545.997039617103</v>
      </c>
      <c r="F445" s="1">
        <f>ROUND(2*E445,0)/2</f>
        <v>11546</v>
      </c>
      <c r="G445" s="1">
        <f>+C445-(C$7+F445*C$8)</f>
        <v>-1.9663999992189929E-3</v>
      </c>
      <c r="K445" s="1">
        <f>G445</f>
        <v>-1.9663999992189929E-3</v>
      </c>
      <c r="O445" s="1">
        <f ca="1">+C$11+C$12*$F445</f>
        <v>-1.5531222039288708E-3</v>
      </c>
      <c r="Q445" s="68">
        <f>+C445-15018.5</f>
        <v>37087.960400000004</v>
      </c>
    </row>
    <row r="446" spans="1:21" x14ac:dyDescent="0.2">
      <c r="A446" s="34" t="s">
        <v>127</v>
      </c>
      <c r="B446" s="35" t="s">
        <v>44</v>
      </c>
      <c r="C446" s="34">
        <v>52106.462500000001</v>
      </c>
      <c r="D446" s="34" t="s">
        <v>33</v>
      </c>
      <c r="E446" s="1">
        <f>+(C446-C$7)/C$8</f>
        <v>11546.000201132603</v>
      </c>
      <c r="F446" s="1">
        <f>ROUND(2*E446,0)/2</f>
        <v>11546</v>
      </c>
      <c r="O446" s="1">
        <f ca="1">+C$11+C$12*$F446</f>
        <v>-1.5531222039288708E-3</v>
      </c>
      <c r="Q446" s="68">
        <f>+C446-15018.5</f>
        <v>37087.962500000001</v>
      </c>
      <c r="U446" s="14">
        <v>1.3359999866224825E-4</v>
      </c>
    </row>
    <row r="447" spans="1:21" x14ac:dyDescent="0.2">
      <c r="A447" s="34" t="s">
        <v>127</v>
      </c>
      <c r="B447" s="35" t="s">
        <v>44</v>
      </c>
      <c r="C447" s="34">
        <v>52106.463199999998</v>
      </c>
      <c r="D447" s="34" t="s">
        <v>33</v>
      </c>
      <c r="E447" s="1">
        <f>+(C447-C$7)/C$8</f>
        <v>11546.001254971101</v>
      </c>
      <c r="F447" s="1">
        <f>ROUND(2*E447,0)/2</f>
        <v>11546</v>
      </c>
      <c r="O447" s="1">
        <f ca="1">+C$11+C$12*$F447</f>
        <v>-1.5531222039288708E-3</v>
      </c>
      <c r="Q447" s="68">
        <f>+C447-15018.5</f>
        <v>37087.963199999998</v>
      </c>
      <c r="U447" s="14">
        <v>8.335999955306761E-4</v>
      </c>
    </row>
    <row r="448" spans="1:21" x14ac:dyDescent="0.2">
      <c r="A448" s="34" t="s">
        <v>127</v>
      </c>
      <c r="B448" s="35" t="s">
        <v>44</v>
      </c>
      <c r="C448" s="34">
        <v>52106.463199999998</v>
      </c>
      <c r="D448" s="34" t="s">
        <v>33</v>
      </c>
      <c r="E448" s="1">
        <f>+(C448-C$7)/C$8</f>
        <v>11546.001254971101</v>
      </c>
      <c r="F448" s="1">
        <f>ROUND(2*E448,0)/2</f>
        <v>11546</v>
      </c>
      <c r="O448" s="1">
        <f ca="1">+C$11+C$12*$F448</f>
        <v>-1.5531222039288708E-3</v>
      </c>
      <c r="Q448" s="68">
        <f>+C448-15018.5</f>
        <v>37087.963199999998</v>
      </c>
      <c r="U448" s="14">
        <v>8.335999955306761E-4</v>
      </c>
    </row>
    <row r="449" spans="1:21" x14ac:dyDescent="0.2">
      <c r="A449" s="34" t="s">
        <v>127</v>
      </c>
      <c r="B449" s="35" t="s">
        <v>44</v>
      </c>
      <c r="C449" s="34">
        <v>52106.463199999998</v>
      </c>
      <c r="D449" s="34" t="s">
        <v>33</v>
      </c>
      <c r="E449" s="1">
        <f>+(C449-C$7)/C$8</f>
        <v>11546.001254971101</v>
      </c>
      <c r="F449" s="1">
        <f>ROUND(2*E449,0)/2</f>
        <v>11546</v>
      </c>
      <c r="O449" s="1">
        <f ca="1">+C$11+C$12*$F449</f>
        <v>-1.5531222039288708E-3</v>
      </c>
      <c r="Q449" s="68">
        <f>+C449-15018.5</f>
        <v>37087.963199999998</v>
      </c>
      <c r="U449" s="14">
        <v>8.335999955306761E-4</v>
      </c>
    </row>
    <row r="450" spans="1:21" x14ac:dyDescent="0.2">
      <c r="A450" s="34" t="s">
        <v>127</v>
      </c>
      <c r="B450" s="35" t="s">
        <v>44</v>
      </c>
      <c r="C450" s="34">
        <v>52106.463199999998</v>
      </c>
      <c r="D450" s="34" t="s">
        <v>33</v>
      </c>
      <c r="E450" s="1">
        <f>+(C450-C$7)/C$8</f>
        <v>11546.001254971101</v>
      </c>
      <c r="F450" s="1">
        <f>ROUND(2*E450,0)/2</f>
        <v>11546</v>
      </c>
      <c r="O450" s="1">
        <f ca="1">+C$11+C$12*$F450</f>
        <v>-1.5531222039288708E-3</v>
      </c>
      <c r="Q450" s="68">
        <f>+C450-15018.5</f>
        <v>37087.963199999998</v>
      </c>
      <c r="U450" s="14">
        <v>8.335999955306761E-4</v>
      </c>
    </row>
    <row r="451" spans="1:21" x14ac:dyDescent="0.2">
      <c r="A451" s="34" t="s">
        <v>127</v>
      </c>
      <c r="B451" s="35" t="s">
        <v>44</v>
      </c>
      <c r="C451" s="34">
        <v>52106.464599999999</v>
      </c>
      <c r="D451" s="34" t="s">
        <v>33</v>
      </c>
      <c r="E451" s="1">
        <f>+(C451-C$7)/C$8</f>
        <v>11546.003362648105</v>
      </c>
      <c r="F451" s="1">
        <f>ROUND(2*E451,0)/2</f>
        <v>11546</v>
      </c>
      <c r="O451" s="1">
        <f ca="1">+C$11+C$12*$F451</f>
        <v>-1.5531222039288708E-3</v>
      </c>
      <c r="Q451" s="68">
        <f>+C451-15018.5</f>
        <v>37087.964599999999</v>
      </c>
      <c r="U451" s="14">
        <v>2.2335999965434894E-3</v>
      </c>
    </row>
    <row r="452" spans="1:21" x14ac:dyDescent="0.2">
      <c r="A452" s="34" t="s">
        <v>127</v>
      </c>
      <c r="B452" s="35" t="s">
        <v>44</v>
      </c>
      <c r="C452" s="34">
        <v>52106.466699999997</v>
      </c>
      <c r="D452" s="34" t="s">
        <v>33</v>
      </c>
      <c r="E452" s="1">
        <f>+(C452-C$7)/C$8</f>
        <v>11546.006524163606</v>
      </c>
      <c r="F452" s="1">
        <f>ROUND(2*E452,0)/2</f>
        <v>11546</v>
      </c>
      <c r="O452" s="1">
        <f ca="1">+C$11+C$12*$F452</f>
        <v>-1.5531222039288708E-3</v>
      </c>
      <c r="Q452" s="68">
        <f>+C452-15018.5</f>
        <v>37087.966699999997</v>
      </c>
      <c r="U452" s="14">
        <v>4.3335999944247305E-3</v>
      </c>
    </row>
    <row r="453" spans="1:21" x14ac:dyDescent="0.2">
      <c r="A453" s="34" t="s">
        <v>127</v>
      </c>
      <c r="B453" s="35" t="s">
        <v>44</v>
      </c>
      <c r="C453" s="34">
        <v>52106.466699999997</v>
      </c>
      <c r="D453" s="34" t="s">
        <v>33</v>
      </c>
      <c r="E453" s="1">
        <f>+(C453-C$7)/C$8</f>
        <v>11546.006524163606</v>
      </c>
      <c r="F453" s="1">
        <f>ROUND(2*E453,0)/2</f>
        <v>11546</v>
      </c>
      <c r="O453" s="1">
        <f ca="1">+C$11+C$12*$F453</f>
        <v>-1.5531222039288708E-3</v>
      </c>
      <c r="Q453" s="68">
        <f>+C453-15018.5</f>
        <v>37087.966699999997</v>
      </c>
      <c r="U453" s="14">
        <v>4.3335999944247305E-3</v>
      </c>
    </row>
    <row r="454" spans="1:21" x14ac:dyDescent="0.2">
      <c r="A454" s="29" t="s">
        <v>129</v>
      </c>
      <c r="B454" s="2" t="s">
        <v>44</v>
      </c>
      <c r="C454" s="28">
        <v>52539.5429</v>
      </c>
      <c r="D454" s="28">
        <v>1E-4</v>
      </c>
      <c r="E454" s="1">
        <f>+(C454-C$7)/C$8</f>
        <v>12197.995629280087</v>
      </c>
      <c r="F454" s="1">
        <f>ROUND(2*E454,0)/2</f>
        <v>12198</v>
      </c>
      <c r="G454" s="1">
        <f>+C454-(C$7+F454*C$8)</f>
        <v>-2.9032000020379201E-3</v>
      </c>
      <c r="K454" s="1">
        <f>G454</f>
        <v>-2.9032000020379201E-3</v>
      </c>
      <c r="O454" s="1">
        <f ca="1">+C$11+C$12*$F454</f>
        <v>-3.7960229460849357E-3</v>
      </c>
      <c r="Q454" s="68">
        <f>+C454-15018.5</f>
        <v>37521.0429</v>
      </c>
    </row>
    <row r="455" spans="1:21" x14ac:dyDescent="0.2">
      <c r="A455" s="25" t="s">
        <v>130</v>
      </c>
      <c r="B455" s="26" t="s">
        <v>44</v>
      </c>
      <c r="C455" s="27">
        <v>52874.977099999996</v>
      </c>
      <c r="D455" s="38"/>
      <c r="E455" s="1">
        <f>+(C455-C$7)/C$8</f>
        <v>12702.986307325795</v>
      </c>
      <c r="F455" s="1">
        <f>ROUND(2*E455,0)/2</f>
        <v>12703</v>
      </c>
      <c r="G455" s="1">
        <f>+C455-(C$7+F455*C$8)</f>
        <v>-9.0952000100514852E-3</v>
      </c>
      <c r="K455" s="1">
        <f>G455</f>
        <v>-9.0952000100514852E-3</v>
      </c>
      <c r="O455" s="1">
        <f ca="1">+C$11+C$12*$F455</f>
        <v>-5.5332390117119531E-3</v>
      </c>
      <c r="Q455" s="68">
        <f>+C455-15018.5</f>
        <v>37856.477099999996</v>
      </c>
    </row>
    <row r="456" spans="1:21" x14ac:dyDescent="0.2">
      <c r="A456" s="25" t="s">
        <v>131</v>
      </c>
      <c r="B456" s="26" t="s">
        <v>44</v>
      </c>
      <c r="C456" s="27">
        <v>53951.037700000001</v>
      </c>
      <c r="D456" s="38"/>
      <c r="E456" s="1">
        <f>+(C456-C$7)/C$8</f>
        <v>14322.977864573921</v>
      </c>
      <c r="F456" s="1">
        <f>ROUND(2*E456,0)/2</f>
        <v>14323</v>
      </c>
      <c r="G456" s="1">
        <f>+C456-(C$7+F456*C$8)</f>
        <v>-1.4703200002259109E-2</v>
      </c>
      <c r="K456" s="1">
        <f>G456</f>
        <v>-1.4703200002259109E-2</v>
      </c>
      <c r="O456" s="1">
        <f ca="1">+C$11+C$12*$F456</f>
        <v>-1.1106090548970896E-2</v>
      </c>
      <c r="Q456" s="68">
        <f>+C456-15018.5</f>
        <v>38932.537700000001</v>
      </c>
    </row>
    <row r="457" spans="1:21" x14ac:dyDescent="0.2">
      <c r="A457" s="25" t="s">
        <v>132</v>
      </c>
      <c r="B457" s="26" t="s">
        <v>44</v>
      </c>
      <c r="C457" s="27">
        <v>54323.010499999997</v>
      </c>
      <c r="D457" s="38"/>
      <c r="E457" s="1">
        <f>+(C457-C$7)/C$8</f>
        <v>14882.97680471348</v>
      </c>
      <c r="F457" s="1">
        <f>ROUND(2*E457,0)/2</f>
        <v>14883</v>
      </c>
      <c r="G457" s="1">
        <f>+C457-(C$7+F457*C$8)</f>
        <v>-1.5407200007757638E-2</v>
      </c>
      <c r="K457" s="1">
        <f>G457</f>
        <v>-1.5407200007757638E-2</v>
      </c>
      <c r="O457" s="1">
        <f ca="1">+C$11+C$12*$F457</f>
        <v>-1.3032508364319663E-2</v>
      </c>
      <c r="Q457" s="68">
        <f>+C457-15018.5</f>
        <v>39304.510499999997</v>
      </c>
    </row>
    <row r="458" spans="1:21" x14ac:dyDescent="0.2">
      <c r="A458" s="25" t="s">
        <v>132</v>
      </c>
      <c r="B458" s="26" t="s">
        <v>44</v>
      </c>
      <c r="C458" s="27">
        <v>54325.003199999999</v>
      </c>
      <c r="D458" s="38"/>
      <c r="E458" s="1">
        <f>+(C458-C$7)/C$8</f>
        <v>14885.976781830133</v>
      </c>
      <c r="F458" s="1">
        <f>ROUND(2*E458,0)/2</f>
        <v>14886</v>
      </c>
      <c r="G458" s="1">
        <f>+C458-(C$7+F458*C$8)</f>
        <v>-1.5422400007082615E-2</v>
      </c>
      <c r="K458" s="1">
        <f>G458</f>
        <v>-1.5422400007082615E-2</v>
      </c>
      <c r="O458" s="1">
        <f ca="1">+C$11+C$12*$F458</f>
        <v>-1.3042828459759036E-2</v>
      </c>
      <c r="Q458" s="68">
        <f>+C458-15018.5</f>
        <v>39306.503199999999</v>
      </c>
    </row>
    <row r="459" spans="1:21" x14ac:dyDescent="0.2">
      <c r="A459" s="39" t="s">
        <v>133</v>
      </c>
      <c r="B459" s="40" t="s">
        <v>44</v>
      </c>
      <c r="C459" s="41">
        <v>55016.471250000002</v>
      </c>
      <c r="D459" s="41">
        <v>1E-4</v>
      </c>
      <c r="E459" s="1">
        <f>+(C459-C$7)/C$8</f>
        <v>15926.970572613687</v>
      </c>
      <c r="F459" s="1">
        <f>ROUND(2*E459,0)/2</f>
        <v>15927</v>
      </c>
      <c r="O459" s="1">
        <f ca="1">+C$11+C$12*$F459</f>
        <v>-1.6623901577219873E-2</v>
      </c>
      <c r="Q459" s="68">
        <f>+C459-15018.5</f>
        <v>39997.971250000002</v>
      </c>
    </row>
    <row r="460" spans="1:21" x14ac:dyDescent="0.2">
      <c r="A460" s="25" t="s">
        <v>134</v>
      </c>
      <c r="B460" s="26" t="s">
        <v>44</v>
      </c>
      <c r="C460" s="27">
        <v>55393.091500000002</v>
      </c>
      <c r="D460" s="38"/>
      <c r="E460" s="1">
        <f>+(C460-C$7)/C$8</f>
        <v>16493.966172386299</v>
      </c>
      <c r="F460" s="1">
        <f>ROUND(2*E460,0)/2</f>
        <v>16494</v>
      </c>
      <c r="G460" s="1">
        <f>+C460-(C$7+F460*C$8)</f>
        <v>-2.246960000047693E-2</v>
      </c>
      <c r="K460" s="1">
        <f>G460</f>
        <v>-2.246960000047693E-2</v>
      </c>
      <c r="O460" s="1">
        <f ca="1">+C$11+C$12*$F460</f>
        <v>-1.8574399615260501E-2</v>
      </c>
      <c r="Q460" s="68">
        <f>+C460-15018.5</f>
        <v>40374.591500000002</v>
      </c>
    </row>
    <row r="461" spans="1:21" x14ac:dyDescent="0.2">
      <c r="A461" s="42" t="s">
        <v>135</v>
      </c>
      <c r="B461" s="43"/>
      <c r="C461" s="42">
        <v>56480.450429999997</v>
      </c>
      <c r="D461" s="42">
        <v>4.0999999999999999E-4</v>
      </c>
      <c r="E461" s="1">
        <f>+(C461-C$7)/C$8</f>
        <v>18130.967179855899</v>
      </c>
      <c r="F461" s="1">
        <f>ROUND(2*E461,0)/2</f>
        <v>18131</v>
      </c>
      <c r="G461" s="1">
        <f>+C461-(C$7+F461*C$8)</f>
        <v>-2.1800400005304255E-2</v>
      </c>
      <c r="K461" s="1">
        <f>G461</f>
        <v>-2.1800400005304255E-2</v>
      </c>
      <c r="O461" s="1">
        <f ca="1">+C$11+C$12*$F461</f>
        <v>-2.420573169334253E-2</v>
      </c>
      <c r="Q461" s="68">
        <f>+C461-15018.5</f>
        <v>41461.950429999997</v>
      </c>
    </row>
    <row r="462" spans="1:21" x14ac:dyDescent="0.2">
      <c r="A462" s="42" t="s">
        <v>135</v>
      </c>
      <c r="B462" s="43"/>
      <c r="C462" s="42">
        <v>56492.409449999999</v>
      </c>
      <c r="D462" s="42">
        <v>1.8000000000000001E-4</v>
      </c>
      <c r="E462" s="1">
        <f>+(C462-C$7)/C$8</f>
        <v>18148.971288019478</v>
      </c>
      <c r="F462" s="1">
        <f>ROUND(2*E462,0)/2</f>
        <v>18149</v>
      </c>
      <c r="G462" s="1">
        <f>+C462-(C$7+F462*C$8)</f>
        <v>-1.9071599999733735E-2</v>
      </c>
      <c r="K462" s="1">
        <f>G462</f>
        <v>-1.9071599999733735E-2</v>
      </c>
      <c r="O462" s="1">
        <f ca="1">+C$11+C$12*$F462</f>
        <v>-2.426765226597874E-2</v>
      </c>
      <c r="Q462" s="68">
        <f>+C462-15018.5</f>
        <v>41473.909449999999</v>
      </c>
    </row>
    <row r="463" spans="1:21" x14ac:dyDescent="0.2">
      <c r="A463" s="50" t="s">
        <v>136</v>
      </c>
      <c r="B463" s="51" t="s">
        <v>44</v>
      </c>
      <c r="C463" s="52">
        <v>57272.884399999864</v>
      </c>
      <c r="D463" s="52">
        <v>5.0000000000000001E-4</v>
      </c>
      <c r="E463" s="1">
        <f>+(C463-C$7)/C$8</f>
        <v>19323.963504669198</v>
      </c>
      <c r="F463" s="1">
        <f>ROUND(2*E463,0)/2</f>
        <v>19324</v>
      </c>
      <c r="G463" s="1">
        <f>+C463-(C$7+F463*C$8)</f>
        <v>-2.424160014197696E-2</v>
      </c>
      <c r="I463" s="1">
        <f>G463</f>
        <v>-2.424160014197696E-2</v>
      </c>
      <c r="O463" s="1">
        <f ca="1">+C$11+C$12*$F463</f>
        <v>-2.8309689646398031E-2</v>
      </c>
      <c r="Q463" s="68">
        <f>+C463-15018.5</f>
        <v>42254.384399999864</v>
      </c>
    </row>
    <row r="464" spans="1:21" x14ac:dyDescent="0.2">
      <c r="A464" s="44" t="s">
        <v>136</v>
      </c>
      <c r="B464" s="45" t="s">
        <v>44</v>
      </c>
      <c r="C464" s="44">
        <v>57272.884400000003</v>
      </c>
      <c r="D464" s="44">
        <v>5.0000000000000001E-4</v>
      </c>
      <c r="E464" s="1">
        <f>+(C464-C$7)/C$8</f>
        <v>19323.963504669409</v>
      </c>
      <c r="F464" s="1">
        <f>ROUND(2*E464,0)/2</f>
        <v>19324</v>
      </c>
      <c r="G464" s="1">
        <f>+C464-(C$7+F464*C$8)</f>
        <v>-2.4241600003733765E-2</v>
      </c>
      <c r="K464" s="1">
        <f>G464</f>
        <v>-2.4241600003733765E-2</v>
      </c>
      <c r="O464" s="1">
        <f ca="1">+C$11+C$12*$F464</f>
        <v>-2.8309689646398031E-2</v>
      </c>
      <c r="Q464" s="68">
        <f>+C464-15018.5</f>
        <v>42254.384400000003</v>
      </c>
    </row>
    <row r="465" spans="1:17" x14ac:dyDescent="0.2">
      <c r="A465" s="46" t="s">
        <v>137</v>
      </c>
      <c r="B465" s="47" t="s">
        <v>47</v>
      </c>
      <c r="C465" s="48">
        <v>57567.476000000002</v>
      </c>
      <c r="D465" s="49">
        <v>5.0000000000000001E-3</v>
      </c>
      <c r="E465" s="1">
        <f>+(C465-C$7)/C$8</f>
        <v>19767.466319321495</v>
      </c>
      <c r="F465" s="1">
        <f>ROUND(2*E465,0)/2</f>
        <v>19767.5</v>
      </c>
      <c r="G465" s="1">
        <f>+C465-(C$7+F465*C$8)</f>
        <v>-2.2371999999450054E-2</v>
      </c>
      <c r="I465" s="1">
        <f>G465</f>
        <v>-2.2371999999450054E-2</v>
      </c>
      <c r="O465" s="1">
        <f ca="1">+C$11+C$12*$F465</f>
        <v>-2.9835343755517996E-2</v>
      </c>
      <c r="Q465" s="68">
        <f>+C465-15018.5</f>
        <v>42548.976000000002</v>
      </c>
    </row>
    <row r="466" spans="1:17" x14ac:dyDescent="0.2">
      <c r="A466" s="46" t="s">
        <v>137</v>
      </c>
      <c r="B466" s="47" t="s">
        <v>47</v>
      </c>
      <c r="C466" s="48">
        <v>57676.406999999999</v>
      </c>
      <c r="D466" s="49">
        <v>8.0000000000000002E-3</v>
      </c>
      <c r="E466" s="1">
        <f>+(C466-C$7)/C$8</f>
        <v>19931.460150452</v>
      </c>
      <c r="F466" s="1">
        <f>ROUND(2*E466,0)/2</f>
        <v>19931.5</v>
      </c>
      <c r="G466" s="1">
        <f>+C466-(C$7+F466*C$8)</f>
        <v>-2.6469600001291838E-2</v>
      </c>
      <c r="I466" s="1">
        <f>G466</f>
        <v>-2.6469600001291838E-2</v>
      </c>
      <c r="O466" s="1">
        <f ca="1">+C$11+C$12*$F466</f>
        <v>-3.0399508972870137E-2</v>
      </c>
      <c r="Q466" s="68">
        <f>+C466-15018.5</f>
        <v>42657.906999999999</v>
      </c>
    </row>
    <row r="467" spans="1:17" x14ac:dyDescent="0.2">
      <c r="A467" s="50" t="s">
        <v>138</v>
      </c>
      <c r="B467" s="51" t="s">
        <v>44</v>
      </c>
      <c r="C467" s="52">
        <v>58327.711600000002</v>
      </c>
      <c r="D467" s="52">
        <v>2.0000000000000001E-4</v>
      </c>
      <c r="E467" s="1">
        <f>+(C467-C$7)/C$8</f>
        <v>20911.988527010784</v>
      </c>
      <c r="F467" s="1">
        <f>ROUND(2*E467,0)/2</f>
        <v>20912</v>
      </c>
      <c r="G467" s="1">
        <f>+C467-(C$7+F467*C$8)</f>
        <v>-7.6208000027691014E-3</v>
      </c>
      <c r="I467" s="1">
        <f>G467</f>
        <v>-7.6208000027691014E-3</v>
      </c>
      <c r="O467" s="1">
        <f ca="1">+C$11+C$12*$F467</f>
        <v>-3.377246016563705E-2</v>
      </c>
      <c r="Q467" s="68">
        <f>+C467-15018.5</f>
        <v>43309.211600000002</v>
      </c>
    </row>
    <row r="468" spans="1:17" x14ac:dyDescent="0.2">
      <c r="A468" s="50" t="s">
        <v>140</v>
      </c>
      <c r="B468" s="51" t="s">
        <v>44</v>
      </c>
      <c r="C468" s="52">
        <v>58651.171499999997</v>
      </c>
      <c r="D468" s="52" t="s">
        <v>142</v>
      </c>
      <c r="E468" s="1">
        <f>+(C468-C$7)/C$8</f>
        <v>21398.952093103911</v>
      </c>
      <c r="F468" s="1">
        <f>ROUND(2*E468,0)/2</f>
        <v>21399</v>
      </c>
      <c r="G468" s="1">
        <f>+C468-(C$7+F468*C$8)</f>
        <v>-3.1821600001421757E-2</v>
      </c>
      <c r="I468" s="1">
        <f>G468</f>
        <v>-3.1821600001421757E-2</v>
      </c>
      <c r="O468" s="1">
        <f ca="1">+C$11+C$12*$F468</f>
        <v>-3.5447755658627858E-2</v>
      </c>
      <c r="Q468" s="68">
        <f>+C468-15018.5</f>
        <v>43632.671499999997</v>
      </c>
    </row>
    <row r="469" spans="1:17" x14ac:dyDescent="0.2">
      <c r="A469" s="50" t="s">
        <v>140</v>
      </c>
      <c r="B469" s="51" t="s">
        <v>44</v>
      </c>
      <c r="C469" s="52">
        <v>58651.171499999997</v>
      </c>
      <c r="D469" s="52" t="s">
        <v>141</v>
      </c>
      <c r="E469" s="1">
        <f>+(C469-C$7)/C$8</f>
        <v>21398.952093103911</v>
      </c>
      <c r="F469" s="1">
        <f>ROUND(2*E469,0)/2</f>
        <v>21399</v>
      </c>
      <c r="G469" s="1">
        <f>+C469-(C$7+F469*C$8)</f>
        <v>-3.1821600001421757E-2</v>
      </c>
      <c r="I469" s="1">
        <f>G469</f>
        <v>-3.1821600001421757E-2</v>
      </c>
      <c r="O469" s="1">
        <f ca="1">+C$11+C$12*$F469</f>
        <v>-3.5447755658627858E-2</v>
      </c>
      <c r="Q469" s="68">
        <f>+C469-15018.5</f>
        <v>43632.671499999997</v>
      </c>
    </row>
    <row r="470" spans="1:17" x14ac:dyDescent="0.2">
      <c r="A470" s="50" t="s">
        <v>140</v>
      </c>
      <c r="B470" s="51" t="s">
        <v>44</v>
      </c>
      <c r="C470" s="52">
        <v>58651.173900000002</v>
      </c>
      <c r="D470" s="52" t="s">
        <v>143</v>
      </c>
      <c r="E470" s="1">
        <f>+(C470-C$7)/C$8</f>
        <v>21398.955706264496</v>
      </c>
      <c r="F470" s="1">
        <f>ROUND(2*E470,0)/2</f>
        <v>21399</v>
      </c>
      <c r="G470" s="1">
        <f>+C470-(C$7+F470*C$8)</f>
        <v>-2.9421599996567238E-2</v>
      </c>
      <c r="I470" s="1">
        <f>G470</f>
        <v>-2.9421599996567238E-2</v>
      </c>
      <c r="O470" s="1">
        <f ca="1">+C$11+C$12*$F470</f>
        <v>-3.5447755658627858E-2</v>
      </c>
      <c r="Q470" s="68">
        <f>+C470-15018.5</f>
        <v>43632.673900000002</v>
      </c>
    </row>
    <row r="471" spans="1:17" x14ac:dyDescent="0.2">
      <c r="A471" s="50" t="s">
        <v>140</v>
      </c>
      <c r="B471" s="51" t="s">
        <v>44</v>
      </c>
      <c r="C471" s="52">
        <v>58689.031199999998</v>
      </c>
      <c r="D471" s="52" t="s">
        <v>141</v>
      </c>
      <c r="E471" s="1">
        <f>+(C471-C$7)/C$8</f>
        <v>21455.949249546542</v>
      </c>
      <c r="F471" s="1">
        <f>ROUND(2*E471,0)/2</f>
        <v>21456</v>
      </c>
      <c r="G471" s="1">
        <f>+C471-(C$7+F471*C$8)</f>
        <v>-3.3710400006384589E-2</v>
      </c>
      <c r="I471" s="1">
        <f>G471</f>
        <v>-3.3710400006384589E-2</v>
      </c>
      <c r="O471" s="1">
        <f ca="1">+C$11+C$12*$F471</f>
        <v>-3.5643837471975859E-2</v>
      </c>
      <c r="Q471" s="68">
        <f>+C471-15018.5</f>
        <v>43670.531199999998</v>
      </c>
    </row>
    <row r="472" spans="1:17" ht="12" customHeight="1" x14ac:dyDescent="0.2">
      <c r="A472" s="50" t="s">
        <v>140</v>
      </c>
      <c r="B472" s="51" t="s">
        <v>47</v>
      </c>
      <c r="C472" s="52">
        <v>58699.985999999997</v>
      </c>
      <c r="D472" s="52" t="s">
        <v>142</v>
      </c>
      <c r="E472" s="1">
        <f>+(C472-C$7)/C$8</f>
        <v>21472.441520996068</v>
      </c>
      <c r="F472" s="1">
        <f>ROUND(2*E472,0)/2</f>
        <v>21472.5</v>
      </c>
      <c r="G472" s="1">
        <f>+C472-(C$7+F472*C$8)</f>
        <v>-3.8844000002427492E-2</v>
      </c>
      <c r="I472" s="1">
        <f>G472</f>
        <v>-3.8844000002427492E-2</v>
      </c>
      <c r="O472" s="1">
        <f ca="1">+C$11+C$12*$F472</f>
        <v>-3.5700597996892375E-2</v>
      </c>
      <c r="Q472" s="68">
        <f>+C472-15018.5</f>
        <v>43681.485999999997</v>
      </c>
    </row>
    <row r="473" spans="1:17" ht="12" customHeight="1" x14ac:dyDescent="0.2">
      <c r="A473" s="50" t="s">
        <v>140</v>
      </c>
      <c r="B473" s="51" t="s">
        <v>47</v>
      </c>
      <c r="C473" s="52">
        <v>58699.989000000001</v>
      </c>
      <c r="D473" s="52" t="s">
        <v>143</v>
      </c>
      <c r="E473" s="1">
        <f>+(C473-C$7)/C$8</f>
        <v>21472.446037446793</v>
      </c>
      <c r="F473" s="1">
        <f>ROUND(2*E473,0)/2</f>
        <v>21472.5</v>
      </c>
      <c r="G473" s="1">
        <f>+C473-(C$7+F473*C$8)</f>
        <v>-3.5843999998178333E-2</v>
      </c>
      <c r="I473" s="1">
        <f>G473</f>
        <v>-3.5843999998178333E-2</v>
      </c>
      <c r="O473" s="1">
        <f ca="1">+C$11+C$12*$F473</f>
        <v>-3.5700597996892375E-2</v>
      </c>
      <c r="Q473" s="68">
        <f>+C473-15018.5</f>
        <v>43681.489000000001</v>
      </c>
    </row>
    <row r="474" spans="1:17" ht="12" customHeight="1" x14ac:dyDescent="0.2">
      <c r="A474" s="50" t="s">
        <v>140</v>
      </c>
      <c r="B474" s="51" t="s">
        <v>47</v>
      </c>
      <c r="C474" s="52">
        <v>58699.99</v>
      </c>
      <c r="D474" s="52" t="s">
        <v>141</v>
      </c>
      <c r="E474" s="1">
        <f>+(C474-C$7)/C$8</f>
        <v>21472.447542930364</v>
      </c>
      <c r="F474" s="1">
        <f>ROUND(2*E474,0)/2</f>
        <v>21472.5</v>
      </c>
      <c r="G474" s="1">
        <f>+C474-(C$7+F474*C$8)</f>
        <v>-3.4844000001612585E-2</v>
      </c>
      <c r="I474" s="1">
        <f>G474</f>
        <v>-3.4844000001612585E-2</v>
      </c>
      <c r="O474" s="1">
        <f ca="1">+C$11+C$12*$F474</f>
        <v>-3.5700597996892375E-2</v>
      </c>
      <c r="Q474" s="68">
        <f>+C474-15018.5</f>
        <v>43681.49</v>
      </c>
    </row>
    <row r="475" spans="1:17" ht="12" customHeight="1" x14ac:dyDescent="0.2">
      <c r="A475" s="53" t="s">
        <v>139</v>
      </c>
      <c r="B475" s="54" t="s">
        <v>44</v>
      </c>
      <c r="C475" s="55">
        <v>59043.68</v>
      </c>
      <c r="D475" s="55">
        <v>1E-4</v>
      </c>
      <c r="E475" s="1">
        <f>+(C475-C$7)/C$8</f>
        <v>21989.867192261088</v>
      </c>
      <c r="F475" s="1">
        <f>ROUND(2*E475,0)/2</f>
        <v>21990</v>
      </c>
      <c r="G475" s="1">
        <f>+C475-(C$7+F475*C$8)</f>
        <v>-8.8216000003740191E-2</v>
      </c>
      <c r="I475" s="1">
        <f>G475</f>
        <v>-8.8216000003740191E-2</v>
      </c>
      <c r="O475" s="1">
        <f ca="1">+C$11+C$12*$F475</f>
        <v>-3.7480814460183434E-2</v>
      </c>
      <c r="Q475" s="68">
        <f>+C475-15018.5</f>
        <v>44025.18</v>
      </c>
    </row>
    <row r="476" spans="1:17" ht="12" customHeight="1" x14ac:dyDescent="0.2"/>
    <row r="477" spans="1:17" ht="12" customHeight="1" x14ac:dyDescent="0.2"/>
  </sheetData>
  <sheetProtection selectLockedCells="1" selectUnlockedCells="1"/>
  <sortState xmlns:xlrd2="http://schemas.microsoft.com/office/spreadsheetml/2017/richdata2" ref="A21:U475">
    <sortCondition ref="C21:C475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0"/>
  <sheetViews>
    <sheetView topLeftCell="A394" workbookViewId="0">
      <selection activeCell="A251" sqref="A251"/>
    </sheetView>
  </sheetViews>
  <sheetFormatPr defaultRowHeight="12.75" x14ac:dyDescent="0.2"/>
  <cols>
    <col min="1" max="1" width="19.7109375" style="38" customWidth="1"/>
    <col min="2" max="2" width="4.42578125" customWidth="1"/>
    <col min="3" max="3" width="12.7109375" style="38" customWidth="1"/>
    <col min="4" max="4" width="5.42578125" customWidth="1"/>
    <col min="5" max="5" width="14.85546875" customWidth="1"/>
    <col min="7" max="7" width="12" customWidth="1"/>
    <col min="8" max="8" width="14.140625" style="3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6" t="s">
        <v>144</v>
      </c>
      <c r="I1" s="57" t="s">
        <v>145</v>
      </c>
      <c r="J1" s="58" t="s">
        <v>35</v>
      </c>
    </row>
    <row r="2" spans="1:16" x14ac:dyDescent="0.2">
      <c r="I2" s="59" t="s">
        <v>146</v>
      </c>
      <c r="J2" s="60" t="s">
        <v>34</v>
      </c>
    </row>
    <row r="3" spans="1:16" x14ac:dyDescent="0.2">
      <c r="A3" s="61" t="s">
        <v>147</v>
      </c>
      <c r="I3" s="59" t="s">
        <v>148</v>
      </c>
      <c r="J3" s="60" t="s">
        <v>32</v>
      </c>
    </row>
    <row r="4" spans="1:16" x14ac:dyDescent="0.2">
      <c r="I4" s="59" t="s">
        <v>149</v>
      </c>
      <c r="J4" s="60" t="s">
        <v>32</v>
      </c>
    </row>
    <row r="5" spans="1:16" x14ac:dyDescent="0.2">
      <c r="I5" s="62" t="s">
        <v>143</v>
      </c>
      <c r="J5" s="63" t="s">
        <v>33</v>
      </c>
    </row>
    <row r="11" spans="1:16" ht="12.75" customHeight="1" x14ac:dyDescent="0.2">
      <c r="A11" s="38" t="str">
        <f t="shared" ref="A11:A74" si="0">P11</f>
        <v> ORI 108 </v>
      </c>
      <c r="B11" s="2" t="str">
        <f t="shared" ref="B11:B74" si="1">IF(H11=INT(H11),"I","II")</f>
        <v>I</v>
      </c>
      <c r="C11" s="38">
        <f t="shared" ref="C11:C74" si="2">1*G11</f>
        <v>40046.557999999997</v>
      </c>
      <c r="D11" t="str">
        <f t="shared" ref="D11:D74" si="3">VLOOKUP(F11,I$1:J$5,2,FALSE)</f>
        <v>vis</v>
      </c>
      <c r="E11">
        <f>VLOOKUP(C11,Active!C$21:E$958,3,FALSE)</f>
        <v>-6609.9879199998149</v>
      </c>
      <c r="F11" s="2" t="s">
        <v>143</v>
      </c>
      <c r="G11" t="str">
        <f t="shared" ref="G11:G74" si="4">MID(I11,3,LEN(I11)-3)</f>
        <v>40046.558</v>
      </c>
      <c r="H11" s="38">
        <f t="shared" ref="H11:H74" si="5">1*K11</f>
        <v>-6610</v>
      </c>
      <c r="I11" s="64" t="s">
        <v>150</v>
      </c>
      <c r="J11" s="65" t="s">
        <v>151</v>
      </c>
      <c r="K11" s="64">
        <v>-6610</v>
      </c>
      <c r="L11" s="64" t="s">
        <v>152</v>
      </c>
      <c r="M11" s="65" t="s">
        <v>153</v>
      </c>
      <c r="N11" s="65"/>
      <c r="O11" s="66" t="s">
        <v>154</v>
      </c>
      <c r="P11" s="66" t="s">
        <v>155</v>
      </c>
    </row>
    <row r="12" spans="1:16" ht="12.75" customHeight="1" x14ac:dyDescent="0.2">
      <c r="A12" s="38" t="str">
        <f t="shared" si="0"/>
        <v> ORI 108 </v>
      </c>
      <c r="B12" s="2" t="str">
        <f t="shared" si="1"/>
        <v>I</v>
      </c>
      <c r="C12" s="38">
        <f t="shared" si="2"/>
        <v>40060.504999999997</v>
      </c>
      <c r="D12" t="str">
        <f t="shared" si="3"/>
        <v>vis</v>
      </c>
      <c r="E12">
        <f>VLOOKUP(C12,Active!C$21:E$958,3,FALSE)</f>
        <v>-6588.990940602057</v>
      </c>
      <c r="F12" s="2" t="s">
        <v>143</v>
      </c>
      <c r="G12" t="str">
        <f t="shared" si="4"/>
        <v>40060.505</v>
      </c>
      <c r="H12" s="38">
        <f t="shared" si="5"/>
        <v>-6589</v>
      </c>
      <c r="I12" s="64" t="s">
        <v>156</v>
      </c>
      <c r="J12" s="65" t="s">
        <v>157</v>
      </c>
      <c r="K12" s="64">
        <v>-6589</v>
      </c>
      <c r="L12" s="64" t="s">
        <v>158</v>
      </c>
      <c r="M12" s="65" t="s">
        <v>153</v>
      </c>
      <c r="N12" s="65"/>
      <c r="O12" s="66" t="s">
        <v>154</v>
      </c>
      <c r="P12" s="66" t="s">
        <v>155</v>
      </c>
    </row>
    <row r="13" spans="1:16" ht="12.75" customHeight="1" x14ac:dyDescent="0.2">
      <c r="A13" s="38" t="str">
        <f t="shared" si="0"/>
        <v> ORI 108 </v>
      </c>
      <c r="B13" s="2" t="str">
        <f t="shared" si="1"/>
        <v>I</v>
      </c>
      <c r="C13" s="38">
        <f t="shared" si="2"/>
        <v>40062.498</v>
      </c>
      <c r="D13" t="str">
        <f t="shared" si="3"/>
        <v>vis</v>
      </c>
      <c r="E13">
        <f>VLOOKUP(C13,Active!C$21:E$958,3,FALSE)</f>
        <v>-6585.9905118403312</v>
      </c>
      <c r="F13" s="2" t="s">
        <v>143</v>
      </c>
      <c r="G13" t="str">
        <f t="shared" si="4"/>
        <v>40062.498</v>
      </c>
      <c r="H13" s="38">
        <f t="shared" si="5"/>
        <v>-6586</v>
      </c>
      <c r="I13" s="64" t="s">
        <v>159</v>
      </c>
      <c r="J13" s="65" t="s">
        <v>160</v>
      </c>
      <c r="K13" s="64">
        <v>-6586</v>
      </c>
      <c r="L13" s="64" t="s">
        <v>158</v>
      </c>
      <c r="M13" s="65" t="s">
        <v>153</v>
      </c>
      <c r="N13" s="65"/>
      <c r="O13" s="66" t="s">
        <v>154</v>
      </c>
      <c r="P13" s="66" t="s">
        <v>155</v>
      </c>
    </row>
    <row r="14" spans="1:16" ht="12.75" customHeight="1" x14ac:dyDescent="0.2">
      <c r="A14" s="38" t="str">
        <f t="shared" si="0"/>
        <v> ORI 108 </v>
      </c>
      <c r="B14" s="2" t="str">
        <f t="shared" si="1"/>
        <v>I</v>
      </c>
      <c r="C14" s="38">
        <f t="shared" si="2"/>
        <v>40064.493000000002</v>
      </c>
      <c r="D14" t="str">
        <f t="shared" si="3"/>
        <v>vis</v>
      </c>
      <c r="E14">
        <f>VLOOKUP(C14,Active!C$21:E$958,3,FALSE)</f>
        <v>-6582.9870721114594</v>
      </c>
      <c r="F14" s="2" t="s">
        <v>143</v>
      </c>
      <c r="G14" t="str">
        <f t="shared" si="4"/>
        <v>40064.493</v>
      </c>
      <c r="H14" s="38">
        <f t="shared" si="5"/>
        <v>-6583</v>
      </c>
      <c r="I14" s="64" t="s">
        <v>161</v>
      </c>
      <c r="J14" s="65" t="s">
        <v>162</v>
      </c>
      <c r="K14" s="64">
        <v>-6583</v>
      </c>
      <c r="L14" s="64" t="s">
        <v>163</v>
      </c>
      <c r="M14" s="65" t="s">
        <v>153</v>
      </c>
      <c r="N14" s="65"/>
      <c r="O14" s="66" t="s">
        <v>154</v>
      </c>
      <c r="P14" s="66" t="s">
        <v>155</v>
      </c>
    </row>
    <row r="15" spans="1:16" ht="12.75" customHeight="1" x14ac:dyDescent="0.2">
      <c r="A15" s="38" t="str">
        <f t="shared" si="0"/>
        <v> ORI 109 </v>
      </c>
      <c r="B15" s="2" t="str">
        <f t="shared" si="1"/>
        <v>I</v>
      </c>
      <c r="C15" s="38">
        <f t="shared" si="2"/>
        <v>40086.415999999997</v>
      </c>
      <c r="D15" t="str">
        <f t="shared" si="3"/>
        <v>vis</v>
      </c>
      <c r="E15">
        <f>VLOOKUP(C15,Active!C$21:E$958,3,FALSE)</f>
        <v>-6549.982355732528</v>
      </c>
      <c r="F15" s="2" t="s">
        <v>143</v>
      </c>
      <c r="G15" t="str">
        <f t="shared" si="4"/>
        <v>40086.416</v>
      </c>
      <c r="H15" s="38">
        <f t="shared" si="5"/>
        <v>-6550</v>
      </c>
      <c r="I15" s="64" t="s">
        <v>164</v>
      </c>
      <c r="J15" s="65" t="s">
        <v>165</v>
      </c>
      <c r="K15" s="64">
        <v>-6550</v>
      </c>
      <c r="L15" s="64" t="s">
        <v>166</v>
      </c>
      <c r="M15" s="65" t="s">
        <v>153</v>
      </c>
      <c r="N15" s="65"/>
      <c r="O15" s="66" t="s">
        <v>154</v>
      </c>
      <c r="P15" s="66" t="s">
        <v>167</v>
      </c>
    </row>
    <row r="16" spans="1:16" ht="12.75" customHeight="1" x14ac:dyDescent="0.2">
      <c r="A16" s="38" t="str">
        <f t="shared" si="0"/>
        <v> ORI 109 </v>
      </c>
      <c r="B16" s="2" t="str">
        <f t="shared" si="1"/>
        <v>I</v>
      </c>
      <c r="C16" s="38">
        <f t="shared" si="2"/>
        <v>40088.409</v>
      </c>
      <c r="D16" t="str">
        <f t="shared" si="3"/>
        <v>vis</v>
      </c>
      <c r="E16">
        <f>VLOOKUP(C16,Active!C$21:E$958,3,FALSE)</f>
        <v>-6546.9819269708023</v>
      </c>
      <c r="F16" s="2" t="s">
        <v>143</v>
      </c>
      <c r="G16" t="str">
        <f t="shared" si="4"/>
        <v>40088.409</v>
      </c>
      <c r="H16" s="38">
        <f t="shared" si="5"/>
        <v>-6547</v>
      </c>
      <c r="I16" s="64" t="s">
        <v>168</v>
      </c>
      <c r="J16" s="65" t="s">
        <v>169</v>
      </c>
      <c r="K16" s="64">
        <v>-6547</v>
      </c>
      <c r="L16" s="64" t="s">
        <v>166</v>
      </c>
      <c r="M16" s="65" t="s">
        <v>153</v>
      </c>
      <c r="N16" s="65"/>
      <c r="O16" s="66" t="s">
        <v>154</v>
      </c>
      <c r="P16" s="66" t="s">
        <v>167</v>
      </c>
    </row>
    <row r="17" spans="1:16" ht="12.75" customHeight="1" x14ac:dyDescent="0.2">
      <c r="A17" s="38" t="str">
        <f t="shared" si="0"/>
        <v> ORI 109 </v>
      </c>
      <c r="B17" s="2" t="str">
        <f t="shared" si="1"/>
        <v>I</v>
      </c>
      <c r="C17" s="38">
        <f t="shared" si="2"/>
        <v>40088.410000000003</v>
      </c>
      <c r="D17" t="str">
        <f t="shared" si="3"/>
        <v>vis</v>
      </c>
      <c r="E17">
        <f>VLOOKUP(C17,Active!C$21:E$958,3,FALSE)</f>
        <v>-6546.9804214872238</v>
      </c>
      <c r="F17" s="2" t="s">
        <v>143</v>
      </c>
      <c r="G17" t="str">
        <f t="shared" si="4"/>
        <v>40088.410</v>
      </c>
      <c r="H17" s="38">
        <f t="shared" si="5"/>
        <v>-6547</v>
      </c>
      <c r="I17" s="64" t="s">
        <v>170</v>
      </c>
      <c r="J17" s="65" t="s">
        <v>171</v>
      </c>
      <c r="K17" s="64">
        <v>-6547</v>
      </c>
      <c r="L17" s="64" t="s">
        <v>172</v>
      </c>
      <c r="M17" s="65" t="s">
        <v>153</v>
      </c>
      <c r="N17" s="65"/>
      <c r="O17" s="66" t="s">
        <v>173</v>
      </c>
      <c r="P17" s="66" t="s">
        <v>167</v>
      </c>
    </row>
    <row r="18" spans="1:16" ht="12.75" customHeight="1" x14ac:dyDescent="0.2">
      <c r="A18" s="38" t="str">
        <f t="shared" si="0"/>
        <v> ORI 109 </v>
      </c>
      <c r="B18" s="2" t="str">
        <f t="shared" si="1"/>
        <v>I</v>
      </c>
      <c r="C18" s="38">
        <f t="shared" si="2"/>
        <v>40090.400000000001</v>
      </c>
      <c r="D18" t="str">
        <f t="shared" si="3"/>
        <v>vis</v>
      </c>
      <c r="E18">
        <f>VLOOKUP(C18,Active!C$21:E$958,3,FALSE)</f>
        <v>-6543.9845091762254</v>
      </c>
      <c r="F18" s="2" t="s">
        <v>143</v>
      </c>
      <c r="G18" t="str">
        <f t="shared" si="4"/>
        <v>40090.400</v>
      </c>
      <c r="H18" s="38">
        <f t="shared" si="5"/>
        <v>-6544</v>
      </c>
      <c r="I18" s="64" t="s">
        <v>174</v>
      </c>
      <c r="J18" s="65" t="s">
        <v>175</v>
      </c>
      <c r="K18" s="64">
        <v>-6544</v>
      </c>
      <c r="L18" s="64" t="s">
        <v>176</v>
      </c>
      <c r="M18" s="65" t="s">
        <v>153</v>
      </c>
      <c r="N18" s="65"/>
      <c r="O18" s="66" t="s">
        <v>154</v>
      </c>
      <c r="P18" s="66" t="s">
        <v>167</v>
      </c>
    </row>
    <row r="19" spans="1:16" ht="12.75" customHeight="1" x14ac:dyDescent="0.2">
      <c r="A19" s="38" t="str">
        <f t="shared" si="0"/>
        <v> ORI 109 </v>
      </c>
      <c r="B19" s="2" t="str">
        <f t="shared" si="1"/>
        <v>I</v>
      </c>
      <c r="C19" s="38">
        <f t="shared" si="2"/>
        <v>40092.396000000001</v>
      </c>
      <c r="D19" t="str">
        <f t="shared" si="3"/>
        <v>vis</v>
      </c>
      <c r="E19">
        <f>VLOOKUP(C19,Active!C$21:E$958,3,FALSE)</f>
        <v>-6540.9795639637841</v>
      </c>
      <c r="F19" s="2" t="s">
        <v>143</v>
      </c>
      <c r="G19" t="str">
        <f t="shared" si="4"/>
        <v>40092.396</v>
      </c>
      <c r="H19" s="38">
        <f t="shared" si="5"/>
        <v>-6541</v>
      </c>
      <c r="I19" s="64" t="s">
        <v>177</v>
      </c>
      <c r="J19" s="65" t="s">
        <v>178</v>
      </c>
      <c r="K19" s="64">
        <v>-6541</v>
      </c>
      <c r="L19" s="64" t="s">
        <v>179</v>
      </c>
      <c r="M19" s="65" t="s">
        <v>153</v>
      </c>
      <c r="N19" s="65"/>
      <c r="O19" s="66" t="s">
        <v>154</v>
      </c>
      <c r="P19" s="66" t="s">
        <v>167</v>
      </c>
    </row>
    <row r="20" spans="1:16" ht="12.75" customHeight="1" x14ac:dyDescent="0.2">
      <c r="A20" s="38" t="str">
        <f t="shared" si="0"/>
        <v> ORI 109 </v>
      </c>
      <c r="B20" s="2" t="str">
        <f t="shared" si="1"/>
        <v>I</v>
      </c>
      <c r="C20" s="38">
        <f t="shared" si="2"/>
        <v>40094.383000000002</v>
      </c>
      <c r="D20" t="str">
        <f t="shared" si="3"/>
        <v>vis</v>
      </c>
      <c r="E20">
        <f>VLOOKUP(C20,Active!C$21:E$958,3,FALSE)</f>
        <v>-6537.9881681035013</v>
      </c>
      <c r="F20" s="2" t="s">
        <v>143</v>
      </c>
      <c r="G20" t="str">
        <f t="shared" si="4"/>
        <v>40094.383</v>
      </c>
      <c r="H20" s="38">
        <f t="shared" si="5"/>
        <v>-6538</v>
      </c>
      <c r="I20" s="64" t="s">
        <v>180</v>
      </c>
      <c r="J20" s="65" t="s">
        <v>181</v>
      </c>
      <c r="K20" s="64">
        <v>-6538</v>
      </c>
      <c r="L20" s="64" t="s">
        <v>152</v>
      </c>
      <c r="M20" s="65" t="s">
        <v>153</v>
      </c>
      <c r="N20" s="65"/>
      <c r="O20" s="66" t="s">
        <v>154</v>
      </c>
      <c r="P20" s="66" t="s">
        <v>167</v>
      </c>
    </row>
    <row r="21" spans="1:16" ht="12.75" customHeight="1" x14ac:dyDescent="0.2">
      <c r="A21" s="38" t="str">
        <f t="shared" si="0"/>
        <v> ORI 109 </v>
      </c>
      <c r="B21" s="2" t="str">
        <f t="shared" si="1"/>
        <v>I</v>
      </c>
      <c r="C21" s="38">
        <f t="shared" si="2"/>
        <v>40108.337</v>
      </c>
      <c r="D21" t="str">
        <f t="shared" si="3"/>
        <v>vis</v>
      </c>
      <c r="E21">
        <f>VLOOKUP(C21,Active!C$21:E$958,3,FALSE)</f>
        <v>-6516.9806503207328</v>
      </c>
      <c r="F21" s="2" t="s">
        <v>143</v>
      </c>
      <c r="G21" t="str">
        <f t="shared" si="4"/>
        <v>40108.337</v>
      </c>
      <c r="H21" s="38">
        <f t="shared" si="5"/>
        <v>-6517</v>
      </c>
      <c r="I21" s="64" t="s">
        <v>182</v>
      </c>
      <c r="J21" s="65" t="s">
        <v>183</v>
      </c>
      <c r="K21" s="64">
        <v>-6517</v>
      </c>
      <c r="L21" s="64" t="s">
        <v>172</v>
      </c>
      <c r="M21" s="65" t="s">
        <v>153</v>
      </c>
      <c r="N21" s="65"/>
      <c r="O21" s="66" t="s">
        <v>154</v>
      </c>
      <c r="P21" s="66" t="s">
        <v>167</v>
      </c>
    </row>
    <row r="22" spans="1:16" ht="12.75" customHeight="1" x14ac:dyDescent="0.2">
      <c r="A22" s="38" t="str">
        <f t="shared" si="0"/>
        <v> ORI 109 </v>
      </c>
      <c r="B22" s="2" t="str">
        <f t="shared" si="1"/>
        <v>I</v>
      </c>
      <c r="C22" s="38">
        <f t="shared" si="2"/>
        <v>40110.328999999998</v>
      </c>
      <c r="D22" t="str">
        <f t="shared" si="3"/>
        <v>vis</v>
      </c>
      <c r="E22">
        <f>VLOOKUP(C22,Active!C$21:E$958,3,FALSE)</f>
        <v>-6513.9817270425865</v>
      </c>
      <c r="F22" s="2" t="s">
        <v>143</v>
      </c>
      <c r="G22" t="str">
        <f t="shared" si="4"/>
        <v>40110.329</v>
      </c>
      <c r="H22" s="38">
        <f t="shared" si="5"/>
        <v>-6514</v>
      </c>
      <c r="I22" s="64" t="s">
        <v>184</v>
      </c>
      <c r="J22" s="65" t="s">
        <v>185</v>
      </c>
      <c r="K22" s="64">
        <v>-6514</v>
      </c>
      <c r="L22" s="64" t="s">
        <v>166</v>
      </c>
      <c r="M22" s="65" t="s">
        <v>153</v>
      </c>
      <c r="N22" s="65"/>
      <c r="O22" s="66" t="s">
        <v>154</v>
      </c>
      <c r="P22" s="66" t="s">
        <v>167</v>
      </c>
    </row>
    <row r="23" spans="1:16" ht="12.75" customHeight="1" x14ac:dyDescent="0.2">
      <c r="A23" s="38" t="str">
        <f t="shared" si="0"/>
        <v> ORI 114 </v>
      </c>
      <c r="B23" s="2" t="str">
        <f t="shared" si="1"/>
        <v>I</v>
      </c>
      <c r="C23" s="38">
        <f t="shared" si="2"/>
        <v>40402.595000000001</v>
      </c>
      <c r="D23" t="str">
        <f t="shared" si="3"/>
        <v>vis</v>
      </c>
      <c r="E23">
        <f>VLOOKUP(C23,Active!C$21:E$958,3,FALSE)</f>
        <v>-6073.9800649887165</v>
      </c>
      <c r="F23" s="2" t="s">
        <v>143</v>
      </c>
      <c r="G23" t="str">
        <f t="shared" si="4"/>
        <v>40402.595</v>
      </c>
      <c r="H23" s="38">
        <f t="shared" si="5"/>
        <v>-6074</v>
      </c>
      <c r="I23" s="64" t="s">
        <v>186</v>
      </c>
      <c r="J23" s="65" t="s">
        <v>187</v>
      </c>
      <c r="K23" s="64">
        <v>-6074</v>
      </c>
      <c r="L23" s="64" t="s">
        <v>172</v>
      </c>
      <c r="M23" s="65" t="s">
        <v>153</v>
      </c>
      <c r="N23" s="65"/>
      <c r="O23" s="66" t="s">
        <v>154</v>
      </c>
      <c r="P23" s="66" t="s">
        <v>188</v>
      </c>
    </row>
    <row r="24" spans="1:16" ht="12.75" customHeight="1" x14ac:dyDescent="0.2">
      <c r="A24" s="38" t="str">
        <f t="shared" si="0"/>
        <v> ORI 114 </v>
      </c>
      <c r="B24" s="2" t="str">
        <f t="shared" si="1"/>
        <v>I</v>
      </c>
      <c r="C24" s="38">
        <f t="shared" si="2"/>
        <v>40416.540999999997</v>
      </c>
      <c r="D24" t="str">
        <f t="shared" si="3"/>
        <v>vis</v>
      </c>
      <c r="E24">
        <f>VLOOKUP(C24,Active!C$21:E$958,3,FALSE)</f>
        <v>-6052.9845910745371</v>
      </c>
      <c r="F24" s="2" t="s">
        <v>143</v>
      </c>
      <c r="G24" t="str">
        <f t="shared" si="4"/>
        <v>40416.541</v>
      </c>
      <c r="H24" s="38">
        <f t="shared" si="5"/>
        <v>-6053</v>
      </c>
      <c r="I24" s="64" t="s">
        <v>189</v>
      </c>
      <c r="J24" s="65" t="s">
        <v>190</v>
      </c>
      <c r="K24" s="64">
        <v>-6053</v>
      </c>
      <c r="L24" s="64" t="s">
        <v>176</v>
      </c>
      <c r="M24" s="65" t="s">
        <v>153</v>
      </c>
      <c r="N24" s="65"/>
      <c r="O24" s="66" t="s">
        <v>154</v>
      </c>
      <c r="P24" s="66" t="s">
        <v>188</v>
      </c>
    </row>
    <row r="25" spans="1:16" ht="12.75" customHeight="1" x14ac:dyDescent="0.2">
      <c r="A25" s="38" t="str">
        <f t="shared" si="0"/>
        <v> ORI 114 </v>
      </c>
      <c r="B25" s="2" t="str">
        <f t="shared" si="1"/>
        <v>I</v>
      </c>
      <c r="C25" s="38">
        <f t="shared" si="2"/>
        <v>40418.536999999997</v>
      </c>
      <c r="D25" t="str">
        <f t="shared" si="3"/>
        <v>vis</v>
      </c>
      <c r="E25">
        <f>VLOOKUP(C25,Active!C$21:E$958,3,FALSE)</f>
        <v>-6049.9796458620967</v>
      </c>
      <c r="F25" s="2" t="s">
        <v>143</v>
      </c>
      <c r="G25" t="str">
        <f t="shared" si="4"/>
        <v>40418.537</v>
      </c>
      <c r="H25" s="38">
        <f t="shared" si="5"/>
        <v>-6050</v>
      </c>
      <c r="I25" s="64" t="s">
        <v>191</v>
      </c>
      <c r="J25" s="65" t="s">
        <v>192</v>
      </c>
      <c r="K25" s="64">
        <v>-6050</v>
      </c>
      <c r="L25" s="64" t="s">
        <v>179</v>
      </c>
      <c r="M25" s="65" t="s">
        <v>153</v>
      </c>
      <c r="N25" s="65"/>
      <c r="O25" s="66" t="s">
        <v>154</v>
      </c>
      <c r="P25" s="66" t="s">
        <v>188</v>
      </c>
    </row>
    <row r="26" spans="1:16" ht="12.75" customHeight="1" x14ac:dyDescent="0.2">
      <c r="A26" s="38" t="str">
        <f t="shared" si="0"/>
        <v> ORI 114 </v>
      </c>
      <c r="B26" s="2" t="str">
        <f t="shared" si="1"/>
        <v>I</v>
      </c>
      <c r="C26" s="38">
        <f t="shared" si="2"/>
        <v>40422.527999999998</v>
      </c>
      <c r="D26" t="str">
        <f t="shared" si="3"/>
        <v>vis</v>
      </c>
      <c r="E26">
        <f>VLOOKUP(C26,Active!C$21:E$958,3,FALSE)</f>
        <v>-6043.9712609207836</v>
      </c>
      <c r="F26" s="2" t="s">
        <v>143</v>
      </c>
      <c r="G26" t="str">
        <f t="shared" si="4"/>
        <v>40422.528</v>
      </c>
      <c r="H26" s="38">
        <f t="shared" si="5"/>
        <v>-6044</v>
      </c>
      <c r="I26" s="64" t="s">
        <v>193</v>
      </c>
      <c r="J26" s="65" t="s">
        <v>194</v>
      </c>
      <c r="K26" s="64">
        <v>-6044</v>
      </c>
      <c r="L26" s="64" t="s">
        <v>195</v>
      </c>
      <c r="M26" s="65" t="s">
        <v>153</v>
      </c>
      <c r="N26" s="65"/>
      <c r="O26" s="66" t="s">
        <v>154</v>
      </c>
      <c r="P26" s="66" t="s">
        <v>188</v>
      </c>
    </row>
    <row r="27" spans="1:16" ht="12.75" customHeight="1" x14ac:dyDescent="0.2">
      <c r="A27" s="38" t="str">
        <f t="shared" si="0"/>
        <v> ORI 114 </v>
      </c>
      <c r="B27" s="2" t="str">
        <f t="shared" si="1"/>
        <v>I</v>
      </c>
      <c r="C27" s="38">
        <f t="shared" si="2"/>
        <v>40424.512999999999</v>
      </c>
      <c r="D27" t="str">
        <f t="shared" si="3"/>
        <v>vis</v>
      </c>
      <c r="E27">
        <f>VLOOKUP(C27,Active!C$21:E$958,3,FALSE)</f>
        <v>-6040.9828760276487</v>
      </c>
      <c r="F27" s="2" t="s">
        <v>143</v>
      </c>
      <c r="G27" t="str">
        <f t="shared" si="4"/>
        <v>40424.513</v>
      </c>
      <c r="H27" s="38">
        <f t="shared" si="5"/>
        <v>-6041</v>
      </c>
      <c r="I27" s="64" t="s">
        <v>196</v>
      </c>
      <c r="J27" s="65" t="s">
        <v>197</v>
      </c>
      <c r="K27" s="64">
        <v>-6041</v>
      </c>
      <c r="L27" s="64" t="s">
        <v>198</v>
      </c>
      <c r="M27" s="65" t="s">
        <v>153</v>
      </c>
      <c r="N27" s="65"/>
      <c r="O27" s="66" t="s">
        <v>154</v>
      </c>
      <c r="P27" s="66" t="s">
        <v>188</v>
      </c>
    </row>
    <row r="28" spans="1:16" ht="12.75" customHeight="1" x14ac:dyDescent="0.2">
      <c r="A28" s="38" t="str">
        <f t="shared" si="0"/>
        <v> ORI 114 </v>
      </c>
      <c r="B28" s="2" t="str">
        <f t="shared" si="1"/>
        <v>I</v>
      </c>
      <c r="C28" s="38">
        <f t="shared" si="2"/>
        <v>40434.478000000003</v>
      </c>
      <c r="D28" t="str">
        <f t="shared" si="3"/>
        <v>vis</v>
      </c>
      <c r="E28">
        <f>VLOOKUP(C28,Active!C$21:E$958,3,FALSE)</f>
        <v>-6025.9807322190345</v>
      </c>
      <c r="F28" s="2" t="s">
        <v>143</v>
      </c>
      <c r="G28" t="str">
        <f t="shared" si="4"/>
        <v>40434.478</v>
      </c>
      <c r="H28" s="38">
        <f t="shared" si="5"/>
        <v>-6026</v>
      </c>
      <c r="I28" s="64" t="s">
        <v>199</v>
      </c>
      <c r="J28" s="65" t="s">
        <v>200</v>
      </c>
      <c r="K28" s="64">
        <v>-6026</v>
      </c>
      <c r="L28" s="64" t="s">
        <v>172</v>
      </c>
      <c r="M28" s="65" t="s">
        <v>153</v>
      </c>
      <c r="N28" s="65"/>
      <c r="O28" s="66" t="s">
        <v>154</v>
      </c>
      <c r="P28" s="66" t="s">
        <v>188</v>
      </c>
    </row>
    <row r="29" spans="1:16" ht="12.75" customHeight="1" x14ac:dyDescent="0.2">
      <c r="A29" s="38" t="str">
        <f t="shared" si="0"/>
        <v> ORI 115 </v>
      </c>
      <c r="B29" s="2" t="str">
        <f t="shared" si="1"/>
        <v>I</v>
      </c>
      <c r="C29" s="38">
        <f t="shared" si="2"/>
        <v>40442.442999999999</v>
      </c>
      <c r="D29" t="str">
        <f t="shared" si="3"/>
        <v>vis</v>
      </c>
      <c r="E29">
        <f>VLOOKUP(C29,Active!C$21:E$958,3,FALSE)</f>
        <v>-6013.9895555571666</v>
      </c>
      <c r="F29" s="2" t="s">
        <v>143</v>
      </c>
      <c r="G29" t="str">
        <f t="shared" si="4"/>
        <v>40442.443</v>
      </c>
      <c r="H29" s="38">
        <f t="shared" si="5"/>
        <v>-6014</v>
      </c>
      <c r="I29" s="64" t="s">
        <v>201</v>
      </c>
      <c r="J29" s="65" t="s">
        <v>202</v>
      </c>
      <c r="K29" s="64">
        <v>-6014</v>
      </c>
      <c r="L29" s="64" t="s">
        <v>203</v>
      </c>
      <c r="M29" s="65" t="s">
        <v>153</v>
      </c>
      <c r="N29" s="65"/>
      <c r="O29" s="66" t="s">
        <v>154</v>
      </c>
      <c r="P29" s="66" t="s">
        <v>204</v>
      </c>
    </row>
    <row r="30" spans="1:16" ht="12.75" customHeight="1" x14ac:dyDescent="0.2">
      <c r="A30" s="38" t="str">
        <f t="shared" si="0"/>
        <v> ORI 115 </v>
      </c>
      <c r="B30" s="2" t="str">
        <f t="shared" si="1"/>
        <v>I</v>
      </c>
      <c r="C30" s="38">
        <f t="shared" si="2"/>
        <v>40464.366999999998</v>
      </c>
      <c r="D30" t="str">
        <f t="shared" si="3"/>
        <v>vis</v>
      </c>
      <c r="E30">
        <f>VLOOKUP(C30,Active!C$21:E$958,3,FALSE)</f>
        <v>-5980.9833336946558</v>
      </c>
      <c r="F30" s="2" t="s">
        <v>143</v>
      </c>
      <c r="G30" t="str">
        <f t="shared" si="4"/>
        <v>40464.367</v>
      </c>
      <c r="H30" s="38">
        <f t="shared" si="5"/>
        <v>-5981</v>
      </c>
      <c r="I30" s="64" t="s">
        <v>205</v>
      </c>
      <c r="J30" s="65" t="s">
        <v>206</v>
      </c>
      <c r="K30" s="64">
        <v>-5981</v>
      </c>
      <c r="L30" s="64" t="s">
        <v>198</v>
      </c>
      <c r="M30" s="65" t="s">
        <v>153</v>
      </c>
      <c r="N30" s="65"/>
      <c r="O30" s="66" t="s">
        <v>154</v>
      </c>
      <c r="P30" s="66" t="s">
        <v>204</v>
      </c>
    </row>
    <row r="31" spans="1:16" ht="12.75" customHeight="1" x14ac:dyDescent="0.2">
      <c r="A31" s="38" t="str">
        <f t="shared" si="0"/>
        <v> ORI 115 </v>
      </c>
      <c r="B31" s="2" t="str">
        <f t="shared" si="1"/>
        <v>I</v>
      </c>
      <c r="C31" s="38">
        <f t="shared" si="2"/>
        <v>40466.360999999997</v>
      </c>
      <c r="D31" t="str">
        <f t="shared" si="3"/>
        <v>vis</v>
      </c>
      <c r="E31">
        <f>VLOOKUP(C31,Active!C$21:E$958,3,FALSE)</f>
        <v>-5977.9813994493625</v>
      </c>
      <c r="F31" s="2" t="s">
        <v>143</v>
      </c>
      <c r="G31" t="str">
        <f t="shared" si="4"/>
        <v>40466.361</v>
      </c>
      <c r="H31" s="38">
        <f t="shared" si="5"/>
        <v>-5978</v>
      </c>
      <c r="I31" s="64" t="s">
        <v>207</v>
      </c>
      <c r="J31" s="65" t="s">
        <v>208</v>
      </c>
      <c r="K31" s="64">
        <v>-5978</v>
      </c>
      <c r="L31" s="64" t="s">
        <v>166</v>
      </c>
      <c r="M31" s="65" t="s">
        <v>153</v>
      </c>
      <c r="N31" s="65"/>
      <c r="O31" s="66" t="s">
        <v>209</v>
      </c>
      <c r="P31" s="66" t="s">
        <v>204</v>
      </c>
    </row>
    <row r="32" spans="1:16" ht="12.75" customHeight="1" x14ac:dyDescent="0.2">
      <c r="A32" s="38" t="str">
        <f t="shared" si="0"/>
        <v> ORI 115 </v>
      </c>
      <c r="B32" s="2" t="str">
        <f t="shared" si="1"/>
        <v>I</v>
      </c>
      <c r="C32" s="38">
        <f t="shared" si="2"/>
        <v>40466.364000000001</v>
      </c>
      <c r="D32" t="str">
        <f t="shared" si="3"/>
        <v>vis</v>
      </c>
      <c r="E32">
        <f>VLOOKUP(C32,Active!C$21:E$958,3,FALSE)</f>
        <v>-5977.976882998636</v>
      </c>
      <c r="F32" s="2" t="s">
        <v>143</v>
      </c>
      <c r="G32" t="str">
        <f t="shared" si="4"/>
        <v>40466.364</v>
      </c>
      <c r="H32" s="38">
        <f t="shared" si="5"/>
        <v>-5978</v>
      </c>
      <c r="I32" s="64" t="s">
        <v>210</v>
      </c>
      <c r="J32" s="65" t="s">
        <v>211</v>
      </c>
      <c r="K32" s="64">
        <v>-5978</v>
      </c>
      <c r="L32" s="64" t="s">
        <v>212</v>
      </c>
      <c r="M32" s="65" t="s">
        <v>153</v>
      </c>
      <c r="N32" s="65"/>
      <c r="O32" s="66" t="s">
        <v>213</v>
      </c>
      <c r="P32" s="66" t="s">
        <v>204</v>
      </c>
    </row>
    <row r="33" spans="1:16" ht="12.75" customHeight="1" x14ac:dyDescent="0.2">
      <c r="A33" s="38" t="str">
        <f t="shared" si="0"/>
        <v> ORI 115 </v>
      </c>
      <c r="B33" s="2" t="str">
        <f t="shared" si="1"/>
        <v>I</v>
      </c>
      <c r="C33" s="38">
        <f t="shared" si="2"/>
        <v>40478.311999999998</v>
      </c>
      <c r="D33" t="str">
        <f t="shared" si="3"/>
        <v>vis</v>
      </c>
      <c r="E33">
        <f>VLOOKUP(C33,Active!C$21:E$958,3,FALSE)</f>
        <v>-5959.989365264044</v>
      </c>
      <c r="F33" s="2" t="s">
        <v>143</v>
      </c>
      <c r="G33" t="str">
        <f t="shared" si="4"/>
        <v>40478.312</v>
      </c>
      <c r="H33" s="38">
        <f t="shared" si="5"/>
        <v>-5960</v>
      </c>
      <c r="I33" s="64" t="s">
        <v>214</v>
      </c>
      <c r="J33" s="65" t="s">
        <v>215</v>
      </c>
      <c r="K33" s="64">
        <v>-5960</v>
      </c>
      <c r="L33" s="64" t="s">
        <v>203</v>
      </c>
      <c r="M33" s="65" t="s">
        <v>153</v>
      </c>
      <c r="N33" s="65"/>
      <c r="O33" s="66" t="s">
        <v>154</v>
      </c>
      <c r="P33" s="66" t="s">
        <v>204</v>
      </c>
    </row>
    <row r="34" spans="1:16" ht="12.75" customHeight="1" x14ac:dyDescent="0.2">
      <c r="A34" s="38" t="str">
        <f t="shared" si="0"/>
        <v> ORI 120 </v>
      </c>
      <c r="B34" s="2" t="str">
        <f t="shared" si="1"/>
        <v>I</v>
      </c>
      <c r="C34" s="38">
        <f t="shared" si="2"/>
        <v>40772.567999999999</v>
      </c>
      <c r="D34" t="str">
        <f t="shared" si="3"/>
        <v>vis</v>
      </c>
      <c r="E34">
        <f>VLOOKUP(C34,Active!C$21:E$958,3,FALSE)</f>
        <v>-5516.9917908991756</v>
      </c>
      <c r="F34" s="2" t="s">
        <v>143</v>
      </c>
      <c r="G34" t="str">
        <f t="shared" si="4"/>
        <v>40772.568</v>
      </c>
      <c r="H34" s="38">
        <f t="shared" si="5"/>
        <v>-5517</v>
      </c>
      <c r="I34" s="64" t="s">
        <v>216</v>
      </c>
      <c r="J34" s="65" t="s">
        <v>217</v>
      </c>
      <c r="K34" s="64">
        <v>-5517</v>
      </c>
      <c r="L34" s="64" t="s">
        <v>218</v>
      </c>
      <c r="M34" s="65" t="s">
        <v>153</v>
      </c>
      <c r="N34" s="65"/>
      <c r="O34" s="66" t="s">
        <v>154</v>
      </c>
      <c r="P34" s="66" t="s">
        <v>219</v>
      </c>
    </row>
    <row r="35" spans="1:16" ht="12.75" customHeight="1" x14ac:dyDescent="0.2">
      <c r="A35" s="38" t="str">
        <f t="shared" si="0"/>
        <v> ORI 120 </v>
      </c>
      <c r="B35" s="2" t="str">
        <f t="shared" si="1"/>
        <v>I</v>
      </c>
      <c r="C35" s="38">
        <f t="shared" si="2"/>
        <v>40774.565000000002</v>
      </c>
      <c r="D35" t="str">
        <f t="shared" si="3"/>
        <v>vis</v>
      </c>
      <c r="E35">
        <f>VLOOKUP(C35,Active!C$21:E$958,3,FALSE)</f>
        <v>-5513.9853402031558</v>
      </c>
      <c r="F35" s="2" t="s">
        <v>143</v>
      </c>
      <c r="G35" t="str">
        <f t="shared" si="4"/>
        <v>40774.565</v>
      </c>
      <c r="H35" s="38">
        <f t="shared" si="5"/>
        <v>-5514</v>
      </c>
      <c r="I35" s="64" t="s">
        <v>220</v>
      </c>
      <c r="J35" s="65" t="s">
        <v>221</v>
      </c>
      <c r="K35" s="64">
        <v>-5514</v>
      </c>
      <c r="L35" s="64" t="s">
        <v>176</v>
      </c>
      <c r="M35" s="65" t="s">
        <v>153</v>
      </c>
      <c r="N35" s="65"/>
      <c r="O35" s="66" t="s">
        <v>154</v>
      </c>
      <c r="P35" s="66" t="s">
        <v>219</v>
      </c>
    </row>
    <row r="36" spans="1:16" ht="12.75" customHeight="1" x14ac:dyDescent="0.2">
      <c r="A36" s="38" t="str">
        <f t="shared" si="0"/>
        <v> ORI 120 </v>
      </c>
      <c r="B36" s="2" t="str">
        <f t="shared" si="1"/>
        <v>I</v>
      </c>
      <c r="C36" s="38">
        <f t="shared" si="2"/>
        <v>40780.550999999999</v>
      </c>
      <c r="D36" t="str">
        <f t="shared" si="3"/>
        <v>vis</v>
      </c>
      <c r="E36">
        <f>VLOOKUP(C36,Active!C$21:E$958,3,FALSE)</f>
        <v>-5504.9735155329818</v>
      </c>
      <c r="F36" s="2" t="s">
        <v>143</v>
      </c>
      <c r="G36" t="str">
        <f t="shared" si="4"/>
        <v>40780.551</v>
      </c>
      <c r="H36" s="38">
        <f t="shared" si="5"/>
        <v>-5505</v>
      </c>
      <c r="I36" s="64" t="s">
        <v>222</v>
      </c>
      <c r="J36" s="65" t="s">
        <v>223</v>
      </c>
      <c r="K36" s="64">
        <v>-5505</v>
      </c>
      <c r="L36" s="64" t="s">
        <v>224</v>
      </c>
      <c r="M36" s="65" t="s">
        <v>153</v>
      </c>
      <c r="N36" s="65"/>
      <c r="O36" s="66" t="s">
        <v>154</v>
      </c>
      <c r="P36" s="66" t="s">
        <v>219</v>
      </c>
    </row>
    <row r="37" spans="1:16" ht="12.75" customHeight="1" x14ac:dyDescent="0.2">
      <c r="A37" s="38" t="str">
        <f t="shared" si="0"/>
        <v> ORI 120 </v>
      </c>
      <c r="B37" s="2" t="str">
        <f t="shared" si="1"/>
        <v>I</v>
      </c>
      <c r="C37" s="38">
        <f t="shared" si="2"/>
        <v>40796.487999999998</v>
      </c>
      <c r="D37" t="str">
        <f t="shared" si="3"/>
        <v>vis</v>
      </c>
      <c r="E37">
        <f>VLOOKUP(C37,Active!C$21:E$958,3,FALSE)</f>
        <v>-5480.9806238242245</v>
      </c>
      <c r="F37" s="2" t="s">
        <v>143</v>
      </c>
      <c r="G37" t="str">
        <f t="shared" si="4"/>
        <v>40796.488</v>
      </c>
      <c r="H37" s="38">
        <f t="shared" si="5"/>
        <v>-5481</v>
      </c>
      <c r="I37" s="64" t="s">
        <v>225</v>
      </c>
      <c r="J37" s="65" t="s">
        <v>226</v>
      </c>
      <c r="K37" s="64">
        <v>-5481</v>
      </c>
      <c r="L37" s="64" t="s">
        <v>172</v>
      </c>
      <c r="M37" s="65" t="s">
        <v>153</v>
      </c>
      <c r="N37" s="65"/>
      <c r="O37" s="66" t="s">
        <v>154</v>
      </c>
      <c r="P37" s="66" t="s">
        <v>219</v>
      </c>
    </row>
    <row r="38" spans="1:16" ht="12.75" customHeight="1" x14ac:dyDescent="0.2">
      <c r="A38" s="38" t="str">
        <f t="shared" si="0"/>
        <v> ORI 120 </v>
      </c>
      <c r="B38" s="2" t="str">
        <f t="shared" si="1"/>
        <v>I</v>
      </c>
      <c r="C38" s="38">
        <f t="shared" si="2"/>
        <v>40804.457999999999</v>
      </c>
      <c r="D38" t="str">
        <f t="shared" si="3"/>
        <v>vis</v>
      </c>
      <c r="E38">
        <f>VLOOKUP(C38,Active!C$21:E$958,3,FALSE)</f>
        <v>-5468.9819197444831</v>
      </c>
      <c r="F38" s="2" t="s">
        <v>143</v>
      </c>
      <c r="G38" t="str">
        <f t="shared" si="4"/>
        <v>40804.458</v>
      </c>
      <c r="H38" s="38">
        <f t="shared" si="5"/>
        <v>-5469</v>
      </c>
      <c r="I38" s="64" t="s">
        <v>227</v>
      </c>
      <c r="J38" s="65" t="s">
        <v>228</v>
      </c>
      <c r="K38" s="64">
        <v>-5469</v>
      </c>
      <c r="L38" s="64" t="s">
        <v>166</v>
      </c>
      <c r="M38" s="65" t="s">
        <v>153</v>
      </c>
      <c r="N38" s="65"/>
      <c r="O38" s="66" t="s">
        <v>154</v>
      </c>
      <c r="P38" s="66" t="s">
        <v>219</v>
      </c>
    </row>
    <row r="39" spans="1:16" ht="12.75" customHeight="1" x14ac:dyDescent="0.2">
      <c r="A39" s="38" t="str">
        <f t="shared" si="0"/>
        <v> ORI 120 </v>
      </c>
      <c r="B39" s="2" t="str">
        <f t="shared" si="1"/>
        <v>I</v>
      </c>
      <c r="C39" s="38">
        <f t="shared" si="2"/>
        <v>40806.453000000001</v>
      </c>
      <c r="D39" t="str">
        <f t="shared" si="3"/>
        <v>vis</v>
      </c>
      <c r="E39">
        <f>VLOOKUP(C39,Active!C$21:E$958,3,FALSE)</f>
        <v>-5465.9784800156103</v>
      </c>
      <c r="F39" s="2" t="s">
        <v>143</v>
      </c>
      <c r="G39" t="str">
        <f t="shared" si="4"/>
        <v>40806.453</v>
      </c>
      <c r="H39" s="38">
        <f t="shared" si="5"/>
        <v>-5466</v>
      </c>
      <c r="I39" s="64" t="s">
        <v>229</v>
      </c>
      <c r="J39" s="65" t="s">
        <v>230</v>
      </c>
      <c r="K39" s="64">
        <v>-5466</v>
      </c>
      <c r="L39" s="64" t="s">
        <v>179</v>
      </c>
      <c r="M39" s="65" t="s">
        <v>153</v>
      </c>
      <c r="N39" s="65"/>
      <c r="O39" s="66" t="s">
        <v>154</v>
      </c>
      <c r="P39" s="66" t="s">
        <v>219</v>
      </c>
    </row>
    <row r="40" spans="1:16" ht="12.75" customHeight="1" x14ac:dyDescent="0.2">
      <c r="A40" s="38" t="str">
        <f t="shared" si="0"/>
        <v> ORI 121 </v>
      </c>
      <c r="B40" s="2" t="str">
        <f t="shared" si="1"/>
        <v>I</v>
      </c>
      <c r="C40" s="38">
        <f t="shared" si="2"/>
        <v>40824.39</v>
      </c>
      <c r="D40" t="str">
        <f t="shared" si="3"/>
        <v>vis</v>
      </c>
      <c r="E40">
        <f>VLOOKUP(C40,Active!C$21:E$958,3,FALSE)</f>
        <v>-5438.9746211601177</v>
      </c>
      <c r="F40" s="2" t="s">
        <v>143</v>
      </c>
      <c r="G40" t="str">
        <f t="shared" si="4"/>
        <v>40824.390</v>
      </c>
      <c r="H40" s="38">
        <f t="shared" si="5"/>
        <v>-5439</v>
      </c>
      <c r="I40" s="64" t="s">
        <v>231</v>
      </c>
      <c r="J40" s="65" t="s">
        <v>232</v>
      </c>
      <c r="K40" s="64">
        <v>-5439</v>
      </c>
      <c r="L40" s="64" t="s">
        <v>233</v>
      </c>
      <c r="M40" s="65" t="s">
        <v>153</v>
      </c>
      <c r="N40" s="65"/>
      <c r="O40" s="66" t="s">
        <v>234</v>
      </c>
      <c r="P40" s="66" t="s">
        <v>235</v>
      </c>
    </row>
    <row r="41" spans="1:16" ht="12.75" customHeight="1" x14ac:dyDescent="0.2">
      <c r="A41" s="38" t="str">
        <f t="shared" si="0"/>
        <v>IBVS 530 </v>
      </c>
      <c r="B41" s="2" t="str">
        <f t="shared" si="1"/>
        <v>I</v>
      </c>
      <c r="C41" s="38">
        <f t="shared" si="2"/>
        <v>40826.375999999997</v>
      </c>
      <c r="D41" t="str">
        <f t="shared" si="3"/>
        <v>vis</v>
      </c>
      <c r="E41">
        <f>VLOOKUP(C41,Active!C$21:E$958,3,FALSE)</f>
        <v>-5435.9847307834143</v>
      </c>
      <c r="F41" s="2" t="s">
        <v>143</v>
      </c>
      <c r="G41" t="str">
        <f t="shared" si="4"/>
        <v>40826.376</v>
      </c>
      <c r="H41" s="38">
        <f t="shared" si="5"/>
        <v>-5436</v>
      </c>
      <c r="I41" s="64" t="s">
        <v>236</v>
      </c>
      <c r="J41" s="65" t="s">
        <v>237</v>
      </c>
      <c r="K41" s="64">
        <v>-5436</v>
      </c>
      <c r="L41" s="64" t="s">
        <v>176</v>
      </c>
      <c r="M41" s="65" t="s">
        <v>238</v>
      </c>
      <c r="N41" s="65" t="s">
        <v>239</v>
      </c>
      <c r="O41" s="66" t="s">
        <v>240</v>
      </c>
      <c r="P41" s="67" t="s">
        <v>241</v>
      </c>
    </row>
    <row r="42" spans="1:16" ht="12.75" customHeight="1" x14ac:dyDescent="0.2">
      <c r="A42" s="38" t="str">
        <f t="shared" si="0"/>
        <v> ORI 121 </v>
      </c>
      <c r="B42" s="2" t="str">
        <f t="shared" si="1"/>
        <v>I</v>
      </c>
      <c r="C42" s="38">
        <f t="shared" si="2"/>
        <v>40832.358</v>
      </c>
      <c r="D42" t="str">
        <f t="shared" si="3"/>
        <v>vis</v>
      </c>
      <c r="E42">
        <f>VLOOKUP(C42,Active!C$21:E$958,3,FALSE)</f>
        <v>-5426.9789280475234</v>
      </c>
      <c r="F42" s="2" t="s">
        <v>143</v>
      </c>
      <c r="G42" t="str">
        <f t="shared" si="4"/>
        <v>40832.358</v>
      </c>
      <c r="H42" s="38">
        <f t="shared" si="5"/>
        <v>-5427</v>
      </c>
      <c r="I42" s="64" t="s">
        <v>242</v>
      </c>
      <c r="J42" s="65" t="s">
        <v>243</v>
      </c>
      <c r="K42" s="64">
        <v>-5427</v>
      </c>
      <c r="L42" s="64" t="s">
        <v>179</v>
      </c>
      <c r="M42" s="65" t="s">
        <v>153</v>
      </c>
      <c r="N42" s="65"/>
      <c r="O42" s="66" t="s">
        <v>244</v>
      </c>
      <c r="P42" s="66" t="s">
        <v>235</v>
      </c>
    </row>
    <row r="43" spans="1:16" ht="12.75" customHeight="1" x14ac:dyDescent="0.2">
      <c r="A43" s="38" t="str">
        <f t="shared" si="0"/>
        <v> ORI 121 </v>
      </c>
      <c r="B43" s="2" t="str">
        <f t="shared" si="1"/>
        <v>I</v>
      </c>
      <c r="C43" s="38">
        <f t="shared" si="2"/>
        <v>40836.338000000003</v>
      </c>
      <c r="D43" t="str">
        <f t="shared" si="3"/>
        <v>vis</v>
      </c>
      <c r="E43">
        <f>VLOOKUP(C43,Active!C$21:E$958,3,FALSE)</f>
        <v>-5420.9871034255157</v>
      </c>
      <c r="F43" s="2" t="s">
        <v>143</v>
      </c>
      <c r="G43" t="str">
        <f t="shared" si="4"/>
        <v>40836.338</v>
      </c>
      <c r="H43" s="38">
        <f t="shared" si="5"/>
        <v>-5421</v>
      </c>
      <c r="I43" s="64" t="s">
        <v>245</v>
      </c>
      <c r="J43" s="65" t="s">
        <v>246</v>
      </c>
      <c r="K43" s="64">
        <v>-5421</v>
      </c>
      <c r="L43" s="64" t="s">
        <v>163</v>
      </c>
      <c r="M43" s="65" t="s">
        <v>153</v>
      </c>
      <c r="N43" s="65"/>
      <c r="O43" s="66" t="s">
        <v>154</v>
      </c>
      <c r="P43" s="66" t="s">
        <v>235</v>
      </c>
    </row>
    <row r="44" spans="1:16" ht="12.75" customHeight="1" x14ac:dyDescent="0.2">
      <c r="A44" s="38" t="str">
        <f t="shared" si="0"/>
        <v> ORI 121 </v>
      </c>
      <c r="B44" s="2" t="str">
        <f t="shared" si="1"/>
        <v>I</v>
      </c>
      <c r="C44" s="38">
        <f t="shared" si="2"/>
        <v>40848.294000000002</v>
      </c>
      <c r="D44" t="str">
        <f t="shared" si="3"/>
        <v>vis</v>
      </c>
      <c r="E44">
        <f>VLOOKUP(C44,Active!C$21:E$958,3,FALSE)</f>
        <v>-5402.9875418223346</v>
      </c>
      <c r="F44" s="2" t="s">
        <v>143</v>
      </c>
      <c r="G44" t="str">
        <f t="shared" si="4"/>
        <v>40848.294</v>
      </c>
      <c r="H44" s="38">
        <f t="shared" si="5"/>
        <v>-5403</v>
      </c>
      <c r="I44" s="64" t="s">
        <v>247</v>
      </c>
      <c r="J44" s="65" t="s">
        <v>248</v>
      </c>
      <c r="K44" s="64">
        <v>-5403</v>
      </c>
      <c r="L44" s="64" t="s">
        <v>152</v>
      </c>
      <c r="M44" s="65" t="s">
        <v>153</v>
      </c>
      <c r="N44" s="65"/>
      <c r="O44" s="66" t="s">
        <v>154</v>
      </c>
      <c r="P44" s="66" t="s">
        <v>235</v>
      </c>
    </row>
    <row r="45" spans="1:16" ht="12.75" customHeight="1" x14ac:dyDescent="0.2">
      <c r="A45" s="38" t="str">
        <f t="shared" si="0"/>
        <v> ORI 121 </v>
      </c>
      <c r="B45" s="2" t="str">
        <f t="shared" si="1"/>
        <v>I</v>
      </c>
      <c r="C45" s="38">
        <f t="shared" si="2"/>
        <v>40850.300999999999</v>
      </c>
      <c r="D45" t="str">
        <f t="shared" si="3"/>
        <v>vis</v>
      </c>
      <c r="E45">
        <f>VLOOKUP(C45,Active!C$21:E$958,3,FALSE)</f>
        <v>-5399.9660362905897</v>
      </c>
      <c r="F45" s="2" t="s">
        <v>143</v>
      </c>
      <c r="G45" t="str">
        <f t="shared" si="4"/>
        <v>40850.301</v>
      </c>
      <c r="H45" s="38">
        <f t="shared" si="5"/>
        <v>-5400</v>
      </c>
      <c r="I45" s="64" t="s">
        <v>249</v>
      </c>
      <c r="J45" s="65" t="s">
        <v>250</v>
      </c>
      <c r="K45" s="64">
        <v>-5400</v>
      </c>
      <c r="L45" s="64" t="s">
        <v>251</v>
      </c>
      <c r="M45" s="65" t="s">
        <v>153</v>
      </c>
      <c r="N45" s="65"/>
      <c r="O45" s="66" t="s">
        <v>252</v>
      </c>
      <c r="P45" s="66" t="s">
        <v>235</v>
      </c>
    </row>
    <row r="46" spans="1:16" ht="12.75" customHeight="1" x14ac:dyDescent="0.2">
      <c r="A46" s="38" t="str">
        <f t="shared" si="0"/>
        <v> ORI 126 </v>
      </c>
      <c r="B46" s="2" t="str">
        <f t="shared" si="1"/>
        <v>I</v>
      </c>
      <c r="C46" s="38">
        <f t="shared" si="2"/>
        <v>41148.534</v>
      </c>
      <c r="D46" t="str">
        <f t="shared" si="3"/>
        <v>vis</v>
      </c>
      <c r="E46">
        <f>VLOOKUP(C46,Active!C$21:E$958,3,FALSE)</f>
        <v>-4950.9811537544392</v>
      </c>
      <c r="F46" s="2" t="s">
        <v>143</v>
      </c>
      <c r="G46" t="str">
        <f t="shared" si="4"/>
        <v>41148.534</v>
      </c>
      <c r="H46" s="38">
        <f t="shared" si="5"/>
        <v>-4951</v>
      </c>
      <c r="I46" s="64" t="s">
        <v>253</v>
      </c>
      <c r="J46" s="65" t="s">
        <v>254</v>
      </c>
      <c r="K46" s="64">
        <v>-4951</v>
      </c>
      <c r="L46" s="64" t="s">
        <v>172</v>
      </c>
      <c r="M46" s="65" t="s">
        <v>153</v>
      </c>
      <c r="N46" s="65"/>
      <c r="O46" s="66" t="s">
        <v>154</v>
      </c>
      <c r="P46" s="66" t="s">
        <v>255</v>
      </c>
    </row>
    <row r="47" spans="1:16" ht="12.75" customHeight="1" x14ac:dyDescent="0.2">
      <c r="A47" s="38" t="str">
        <f t="shared" si="0"/>
        <v>IBVS 647 </v>
      </c>
      <c r="B47" s="2" t="str">
        <f t="shared" si="1"/>
        <v>I</v>
      </c>
      <c r="C47" s="38">
        <f t="shared" si="2"/>
        <v>41156.500599999999</v>
      </c>
      <c r="D47" t="str">
        <f t="shared" si="3"/>
        <v>vis</v>
      </c>
      <c r="E47">
        <f>VLOOKUP(C47,Active!C$21:E$958,3,FALSE)</f>
        <v>-4938.9875683188493</v>
      </c>
      <c r="F47" s="2" t="s">
        <v>143</v>
      </c>
      <c r="G47" t="str">
        <f t="shared" si="4"/>
        <v>41156.5006</v>
      </c>
      <c r="H47" s="38">
        <f t="shared" si="5"/>
        <v>-4939</v>
      </c>
      <c r="I47" s="64" t="s">
        <v>256</v>
      </c>
      <c r="J47" s="65" t="s">
        <v>257</v>
      </c>
      <c r="K47" s="64">
        <v>-4939</v>
      </c>
      <c r="L47" s="64" t="s">
        <v>258</v>
      </c>
      <c r="M47" s="65" t="s">
        <v>238</v>
      </c>
      <c r="N47" s="65" t="s">
        <v>239</v>
      </c>
      <c r="O47" s="66" t="s">
        <v>259</v>
      </c>
      <c r="P47" s="67" t="s">
        <v>260</v>
      </c>
    </row>
    <row r="48" spans="1:16" ht="12.75" customHeight="1" x14ac:dyDescent="0.2">
      <c r="A48" s="38" t="str">
        <f t="shared" si="0"/>
        <v> ORI 126 </v>
      </c>
      <c r="B48" s="2" t="str">
        <f t="shared" si="1"/>
        <v>I</v>
      </c>
      <c r="C48" s="38">
        <f t="shared" si="2"/>
        <v>41162.476999999999</v>
      </c>
      <c r="D48" t="str">
        <f t="shared" si="3"/>
        <v>vis</v>
      </c>
      <c r="E48">
        <f>VLOOKUP(C48,Active!C$21:E$958,3,FALSE)</f>
        <v>-4929.9901962909753</v>
      </c>
      <c r="F48" s="2" t="s">
        <v>143</v>
      </c>
      <c r="G48" t="str">
        <f t="shared" si="4"/>
        <v>41162.477</v>
      </c>
      <c r="H48" s="38">
        <f t="shared" si="5"/>
        <v>-4930</v>
      </c>
      <c r="I48" s="64" t="s">
        <v>261</v>
      </c>
      <c r="J48" s="65" t="s">
        <v>262</v>
      </c>
      <c r="K48" s="64">
        <v>-4930</v>
      </c>
      <c r="L48" s="64" t="s">
        <v>203</v>
      </c>
      <c r="M48" s="65" t="s">
        <v>153</v>
      </c>
      <c r="N48" s="65"/>
      <c r="O48" s="66" t="s">
        <v>252</v>
      </c>
      <c r="P48" s="66" t="s">
        <v>255</v>
      </c>
    </row>
    <row r="49" spans="1:16" ht="12.75" customHeight="1" x14ac:dyDescent="0.2">
      <c r="A49" s="38" t="str">
        <f t="shared" si="0"/>
        <v> ORI 126 </v>
      </c>
      <c r="B49" s="2" t="str">
        <f t="shared" si="1"/>
        <v>I</v>
      </c>
      <c r="C49" s="38">
        <f t="shared" si="2"/>
        <v>41162.483999999997</v>
      </c>
      <c r="D49" t="str">
        <f t="shared" si="3"/>
        <v>vis</v>
      </c>
      <c r="E49">
        <f>VLOOKUP(C49,Active!C$21:E$958,3,FALSE)</f>
        <v>-4929.9796579059648</v>
      </c>
      <c r="F49" s="2" t="s">
        <v>143</v>
      </c>
      <c r="G49" t="str">
        <f t="shared" si="4"/>
        <v>41162.484</v>
      </c>
      <c r="H49" s="38">
        <f t="shared" si="5"/>
        <v>-4930</v>
      </c>
      <c r="I49" s="64" t="s">
        <v>263</v>
      </c>
      <c r="J49" s="65" t="s">
        <v>264</v>
      </c>
      <c r="K49" s="64">
        <v>-4930</v>
      </c>
      <c r="L49" s="64" t="s">
        <v>179</v>
      </c>
      <c r="M49" s="65" t="s">
        <v>153</v>
      </c>
      <c r="N49" s="65"/>
      <c r="O49" s="66" t="s">
        <v>154</v>
      </c>
      <c r="P49" s="66" t="s">
        <v>255</v>
      </c>
    </row>
    <row r="50" spans="1:16" ht="12.75" customHeight="1" x14ac:dyDescent="0.2">
      <c r="A50" s="38" t="str">
        <f t="shared" si="0"/>
        <v> ORI 126 </v>
      </c>
      <c r="B50" s="2" t="str">
        <f t="shared" si="1"/>
        <v>I</v>
      </c>
      <c r="C50" s="38">
        <f t="shared" si="2"/>
        <v>41176.444000000003</v>
      </c>
      <c r="D50" t="str">
        <f t="shared" si="3"/>
        <v>vis</v>
      </c>
      <c r="E50">
        <f>VLOOKUP(C50,Active!C$21:E$958,3,FALSE)</f>
        <v>-4908.9631072217435</v>
      </c>
      <c r="F50" s="2" t="s">
        <v>143</v>
      </c>
      <c r="G50" t="str">
        <f t="shared" si="4"/>
        <v>41176.444</v>
      </c>
      <c r="H50" s="38">
        <f t="shared" si="5"/>
        <v>-4909</v>
      </c>
      <c r="I50" s="64" t="s">
        <v>265</v>
      </c>
      <c r="J50" s="65" t="s">
        <v>266</v>
      </c>
      <c r="K50" s="64">
        <v>-4909</v>
      </c>
      <c r="L50" s="64" t="s">
        <v>267</v>
      </c>
      <c r="M50" s="65" t="s">
        <v>153</v>
      </c>
      <c r="N50" s="65"/>
      <c r="O50" s="66" t="s">
        <v>154</v>
      </c>
      <c r="P50" s="66" t="s">
        <v>255</v>
      </c>
    </row>
    <row r="51" spans="1:16" ht="12.75" customHeight="1" x14ac:dyDescent="0.2">
      <c r="A51" s="38" t="str">
        <f t="shared" si="0"/>
        <v> ORI 126 </v>
      </c>
      <c r="B51" s="2" t="str">
        <f t="shared" si="1"/>
        <v>I</v>
      </c>
      <c r="C51" s="38">
        <f t="shared" si="2"/>
        <v>41178.430999999997</v>
      </c>
      <c r="D51" t="str">
        <f t="shared" si="3"/>
        <v>vis</v>
      </c>
      <c r="E51">
        <f>VLOOKUP(C51,Active!C$21:E$958,3,FALSE)</f>
        <v>-4905.9717113614715</v>
      </c>
      <c r="F51" s="2" t="s">
        <v>143</v>
      </c>
      <c r="G51" t="str">
        <f t="shared" si="4"/>
        <v>41178.431</v>
      </c>
      <c r="H51" s="38">
        <f t="shared" si="5"/>
        <v>-4906</v>
      </c>
      <c r="I51" s="64" t="s">
        <v>268</v>
      </c>
      <c r="J51" s="65" t="s">
        <v>269</v>
      </c>
      <c r="K51" s="64">
        <v>-4906</v>
      </c>
      <c r="L51" s="64" t="s">
        <v>195</v>
      </c>
      <c r="M51" s="65" t="s">
        <v>153</v>
      </c>
      <c r="N51" s="65"/>
      <c r="O51" s="66" t="s">
        <v>154</v>
      </c>
      <c r="P51" s="66" t="s">
        <v>255</v>
      </c>
    </row>
    <row r="52" spans="1:16" ht="12.75" customHeight="1" x14ac:dyDescent="0.2">
      <c r="A52" s="38" t="str">
        <f t="shared" si="0"/>
        <v> ORI 126 </v>
      </c>
      <c r="B52" s="2" t="str">
        <f t="shared" si="1"/>
        <v>I</v>
      </c>
      <c r="C52" s="38">
        <f t="shared" si="2"/>
        <v>41182.410000000003</v>
      </c>
      <c r="D52" t="str">
        <f t="shared" si="3"/>
        <v>vis</v>
      </c>
      <c r="E52">
        <f>VLOOKUP(C52,Active!C$21:E$958,3,FALSE)</f>
        <v>-4899.9813922230314</v>
      </c>
      <c r="F52" s="2" t="s">
        <v>143</v>
      </c>
      <c r="G52" t="str">
        <f t="shared" si="4"/>
        <v>41182.410</v>
      </c>
      <c r="H52" s="38">
        <f t="shared" si="5"/>
        <v>-4900</v>
      </c>
      <c r="I52" s="64" t="s">
        <v>270</v>
      </c>
      <c r="J52" s="65" t="s">
        <v>271</v>
      </c>
      <c r="K52" s="64">
        <v>-4900</v>
      </c>
      <c r="L52" s="64" t="s">
        <v>166</v>
      </c>
      <c r="M52" s="65" t="s">
        <v>153</v>
      </c>
      <c r="N52" s="65"/>
      <c r="O52" s="66" t="s">
        <v>154</v>
      </c>
      <c r="P52" s="66" t="s">
        <v>255</v>
      </c>
    </row>
    <row r="53" spans="1:16" ht="12.75" customHeight="1" x14ac:dyDescent="0.2">
      <c r="A53" s="38" t="str">
        <f t="shared" si="0"/>
        <v>IBVS 647 </v>
      </c>
      <c r="B53" s="2" t="str">
        <f t="shared" si="1"/>
        <v>I</v>
      </c>
      <c r="C53" s="38">
        <f t="shared" si="2"/>
        <v>41188.381999999998</v>
      </c>
      <c r="D53" t="str">
        <f t="shared" si="3"/>
        <v>vis</v>
      </c>
      <c r="E53">
        <f>VLOOKUP(C53,Active!C$21:E$958,3,FALSE)</f>
        <v>-4890.9906443228883</v>
      </c>
      <c r="F53" s="2" t="s">
        <v>143</v>
      </c>
      <c r="G53" t="str">
        <f t="shared" si="4"/>
        <v>41188.382</v>
      </c>
      <c r="H53" s="38">
        <f t="shared" si="5"/>
        <v>-4891</v>
      </c>
      <c r="I53" s="64" t="s">
        <v>272</v>
      </c>
      <c r="J53" s="65" t="s">
        <v>273</v>
      </c>
      <c r="K53" s="64">
        <v>-4891</v>
      </c>
      <c r="L53" s="64" t="s">
        <v>158</v>
      </c>
      <c r="M53" s="65" t="s">
        <v>238</v>
      </c>
      <c r="N53" s="65" t="s">
        <v>239</v>
      </c>
      <c r="O53" s="66" t="s">
        <v>274</v>
      </c>
      <c r="P53" s="67" t="s">
        <v>260</v>
      </c>
    </row>
    <row r="54" spans="1:16" ht="12.75" customHeight="1" x14ac:dyDescent="0.2">
      <c r="A54" s="38" t="str">
        <f t="shared" si="0"/>
        <v> ORI 126 </v>
      </c>
      <c r="B54" s="2" t="str">
        <f t="shared" si="1"/>
        <v>I</v>
      </c>
      <c r="C54" s="38">
        <f t="shared" si="2"/>
        <v>41192.381000000001</v>
      </c>
      <c r="D54" t="str">
        <f t="shared" si="3"/>
        <v>vis</v>
      </c>
      <c r="E54">
        <f>VLOOKUP(C54,Active!C$21:E$958,3,FALSE)</f>
        <v>-4884.9702155129862</v>
      </c>
      <c r="F54" s="2" t="s">
        <v>143</v>
      </c>
      <c r="G54" t="str">
        <f t="shared" si="4"/>
        <v>41192.381</v>
      </c>
      <c r="H54" s="38">
        <f t="shared" si="5"/>
        <v>-4885</v>
      </c>
      <c r="I54" s="64" t="s">
        <v>275</v>
      </c>
      <c r="J54" s="65" t="s">
        <v>276</v>
      </c>
      <c r="K54" s="64">
        <v>-4885</v>
      </c>
      <c r="L54" s="64" t="s">
        <v>277</v>
      </c>
      <c r="M54" s="65" t="s">
        <v>153</v>
      </c>
      <c r="N54" s="65"/>
      <c r="O54" s="66" t="s">
        <v>154</v>
      </c>
      <c r="P54" s="66" t="s">
        <v>255</v>
      </c>
    </row>
    <row r="55" spans="1:16" ht="12.75" customHeight="1" x14ac:dyDescent="0.2">
      <c r="A55" s="38" t="str">
        <f t="shared" si="0"/>
        <v> ORI 127 </v>
      </c>
      <c r="B55" s="2" t="str">
        <f t="shared" si="1"/>
        <v>I</v>
      </c>
      <c r="C55" s="38">
        <f t="shared" si="2"/>
        <v>41202.332000000002</v>
      </c>
      <c r="D55" t="str">
        <f t="shared" si="3"/>
        <v>vis</v>
      </c>
      <c r="E55">
        <f>VLOOKUP(C55,Active!C$21:E$958,3,FALSE)</f>
        <v>-4869.9891484744039</v>
      </c>
      <c r="F55" s="2" t="s">
        <v>143</v>
      </c>
      <c r="G55" t="str">
        <f t="shared" si="4"/>
        <v>41202.332</v>
      </c>
      <c r="H55" s="38">
        <f t="shared" si="5"/>
        <v>-4870</v>
      </c>
      <c r="I55" s="64" t="s">
        <v>278</v>
      </c>
      <c r="J55" s="65" t="s">
        <v>279</v>
      </c>
      <c r="K55" s="64">
        <v>-4870</v>
      </c>
      <c r="L55" s="64" t="s">
        <v>203</v>
      </c>
      <c r="M55" s="65" t="s">
        <v>153</v>
      </c>
      <c r="N55" s="65"/>
      <c r="O55" s="66" t="s">
        <v>154</v>
      </c>
      <c r="P55" s="66" t="s">
        <v>280</v>
      </c>
    </row>
    <row r="56" spans="1:16" ht="12.75" customHeight="1" x14ac:dyDescent="0.2">
      <c r="A56" s="38" t="str">
        <f t="shared" si="0"/>
        <v> ORI 127 </v>
      </c>
      <c r="B56" s="2" t="str">
        <f t="shared" si="1"/>
        <v>I</v>
      </c>
      <c r="C56" s="38">
        <f t="shared" si="2"/>
        <v>41202.334000000003</v>
      </c>
      <c r="D56" t="str">
        <f t="shared" si="3"/>
        <v>vis</v>
      </c>
      <c r="E56">
        <f>VLOOKUP(C56,Active!C$21:E$958,3,FALSE)</f>
        <v>-4869.986137507256</v>
      </c>
      <c r="F56" s="2" t="s">
        <v>143</v>
      </c>
      <c r="G56" t="str">
        <f t="shared" si="4"/>
        <v>41202.334</v>
      </c>
      <c r="H56" s="38">
        <f t="shared" si="5"/>
        <v>-4870</v>
      </c>
      <c r="I56" s="64" t="s">
        <v>281</v>
      </c>
      <c r="J56" s="65" t="s">
        <v>282</v>
      </c>
      <c r="K56" s="64">
        <v>-4870</v>
      </c>
      <c r="L56" s="64" t="s">
        <v>163</v>
      </c>
      <c r="M56" s="65" t="s">
        <v>153</v>
      </c>
      <c r="N56" s="65"/>
      <c r="O56" s="66" t="s">
        <v>252</v>
      </c>
      <c r="P56" s="66" t="s">
        <v>280</v>
      </c>
    </row>
    <row r="57" spans="1:16" ht="12.75" customHeight="1" x14ac:dyDescent="0.2">
      <c r="A57" s="38" t="str">
        <f t="shared" si="0"/>
        <v> BBS 4 </v>
      </c>
      <c r="B57" s="2" t="str">
        <f t="shared" si="1"/>
        <v>I</v>
      </c>
      <c r="C57" s="38">
        <f t="shared" si="2"/>
        <v>41516.512999999999</v>
      </c>
      <c r="D57" t="str">
        <f t="shared" si="3"/>
        <v>vis</v>
      </c>
      <c r="E57">
        <f>VLOOKUP(C57,Active!C$21:E$958,3,FALSE)</f>
        <v>-4396.9948139101916</v>
      </c>
      <c r="F57" s="2" t="s">
        <v>143</v>
      </c>
      <c r="G57" t="str">
        <f t="shared" si="4"/>
        <v>41516.513</v>
      </c>
      <c r="H57" s="38">
        <f t="shared" si="5"/>
        <v>-4397</v>
      </c>
      <c r="I57" s="64" t="s">
        <v>283</v>
      </c>
      <c r="J57" s="65" t="s">
        <v>284</v>
      </c>
      <c r="K57" s="64">
        <v>-4397</v>
      </c>
      <c r="L57" s="64" t="s">
        <v>285</v>
      </c>
      <c r="M57" s="65" t="s">
        <v>153</v>
      </c>
      <c r="N57" s="65"/>
      <c r="O57" s="66" t="s">
        <v>154</v>
      </c>
      <c r="P57" s="66" t="s">
        <v>286</v>
      </c>
    </row>
    <row r="58" spans="1:16" ht="12.75" customHeight="1" x14ac:dyDescent="0.2">
      <c r="A58" s="38" t="str">
        <f t="shared" si="0"/>
        <v> BBS 4 </v>
      </c>
      <c r="B58" s="2" t="str">
        <f t="shared" si="1"/>
        <v>I</v>
      </c>
      <c r="C58" s="38">
        <f t="shared" si="2"/>
        <v>41528.485000000001</v>
      </c>
      <c r="D58" t="str">
        <f t="shared" si="3"/>
        <v>vis</v>
      </c>
      <c r="E58">
        <f>VLOOKUP(C58,Active!C$21:E$958,3,FALSE)</f>
        <v>-4378.9711645698317</v>
      </c>
      <c r="F58" s="2" t="s">
        <v>143</v>
      </c>
      <c r="G58" t="str">
        <f t="shared" si="4"/>
        <v>41528.485</v>
      </c>
      <c r="H58" s="38">
        <f t="shared" si="5"/>
        <v>-4379</v>
      </c>
      <c r="I58" s="64" t="s">
        <v>287</v>
      </c>
      <c r="J58" s="65" t="s">
        <v>288</v>
      </c>
      <c r="K58" s="64">
        <v>-4379</v>
      </c>
      <c r="L58" s="64" t="s">
        <v>195</v>
      </c>
      <c r="M58" s="65" t="s">
        <v>153</v>
      </c>
      <c r="N58" s="65"/>
      <c r="O58" s="66" t="s">
        <v>154</v>
      </c>
      <c r="P58" s="66" t="s">
        <v>286</v>
      </c>
    </row>
    <row r="59" spans="1:16" ht="12.75" customHeight="1" x14ac:dyDescent="0.2">
      <c r="A59" s="38" t="str">
        <f t="shared" si="0"/>
        <v> BBS 5 </v>
      </c>
      <c r="B59" s="2" t="str">
        <f t="shared" si="1"/>
        <v>I</v>
      </c>
      <c r="C59" s="38">
        <f t="shared" si="2"/>
        <v>41534.462</v>
      </c>
      <c r="D59" t="str">
        <f t="shared" si="3"/>
        <v>vis</v>
      </c>
      <c r="E59">
        <f>VLOOKUP(C59,Active!C$21:E$958,3,FALSE)</f>
        <v>-4369.9728892518151</v>
      </c>
      <c r="F59" s="2" t="s">
        <v>143</v>
      </c>
      <c r="G59" t="str">
        <f t="shared" si="4"/>
        <v>41534.462</v>
      </c>
      <c r="H59" s="38">
        <f t="shared" si="5"/>
        <v>-4370</v>
      </c>
      <c r="I59" s="64" t="s">
        <v>289</v>
      </c>
      <c r="J59" s="65" t="s">
        <v>290</v>
      </c>
      <c r="K59" s="64">
        <v>-4370</v>
      </c>
      <c r="L59" s="64" t="s">
        <v>224</v>
      </c>
      <c r="M59" s="65" t="s">
        <v>153</v>
      </c>
      <c r="N59" s="65"/>
      <c r="O59" s="66" t="s">
        <v>154</v>
      </c>
      <c r="P59" s="66" t="s">
        <v>291</v>
      </c>
    </row>
    <row r="60" spans="1:16" ht="12.75" customHeight="1" x14ac:dyDescent="0.2">
      <c r="A60" s="38" t="str">
        <f t="shared" si="0"/>
        <v> BBS 5 </v>
      </c>
      <c r="B60" s="2" t="str">
        <f t="shared" si="1"/>
        <v>I</v>
      </c>
      <c r="C60" s="38">
        <f t="shared" si="2"/>
        <v>41536.449000000001</v>
      </c>
      <c r="D60" t="str">
        <f t="shared" si="3"/>
        <v>vis</v>
      </c>
      <c r="E60">
        <f>VLOOKUP(C60,Active!C$21:E$958,3,FALSE)</f>
        <v>-4366.9814933915322</v>
      </c>
      <c r="F60" s="2" t="s">
        <v>143</v>
      </c>
      <c r="G60" t="str">
        <f t="shared" si="4"/>
        <v>41536.449</v>
      </c>
      <c r="H60" s="38">
        <f t="shared" si="5"/>
        <v>-4367</v>
      </c>
      <c r="I60" s="64" t="s">
        <v>292</v>
      </c>
      <c r="J60" s="65" t="s">
        <v>293</v>
      </c>
      <c r="K60" s="64">
        <v>-4367</v>
      </c>
      <c r="L60" s="64" t="s">
        <v>166</v>
      </c>
      <c r="M60" s="65" t="s">
        <v>153</v>
      </c>
      <c r="N60" s="65"/>
      <c r="O60" s="66" t="s">
        <v>154</v>
      </c>
      <c r="P60" s="66" t="s">
        <v>291</v>
      </c>
    </row>
    <row r="61" spans="1:16" ht="12.75" customHeight="1" x14ac:dyDescent="0.2">
      <c r="A61" s="38" t="str">
        <f t="shared" si="0"/>
        <v>IBVS 779 </v>
      </c>
      <c r="B61" s="2" t="str">
        <f t="shared" si="1"/>
        <v>I</v>
      </c>
      <c r="C61" s="38">
        <f t="shared" si="2"/>
        <v>41542.421999999999</v>
      </c>
      <c r="D61" t="str">
        <f t="shared" si="3"/>
        <v>vis</v>
      </c>
      <c r="E61">
        <f>VLOOKUP(C61,Active!C$21:E$958,3,FALSE)</f>
        <v>-4357.9892400078097</v>
      </c>
      <c r="F61" s="2" t="s">
        <v>143</v>
      </c>
      <c r="G61" t="str">
        <f t="shared" si="4"/>
        <v>41542.422</v>
      </c>
      <c r="H61" s="38">
        <f t="shared" si="5"/>
        <v>-4358</v>
      </c>
      <c r="I61" s="64" t="s">
        <v>294</v>
      </c>
      <c r="J61" s="65" t="s">
        <v>295</v>
      </c>
      <c r="K61" s="64">
        <v>-4358</v>
      </c>
      <c r="L61" s="64" t="s">
        <v>203</v>
      </c>
      <c r="M61" s="65" t="s">
        <v>153</v>
      </c>
      <c r="N61" s="65"/>
      <c r="O61" s="66" t="s">
        <v>296</v>
      </c>
      <c r="P61" s="67" t="s">
        <v>297</v>
      </c>
    </row>
    <row r="62" spans="1:16" ht="12.75" customHeight="1" x14ac:dyDescent="0.2">
      <c r="A62" s="38" t="str">
        <f t="shared" si="0"/>
        <v> BBS 5 </v>
      </c>
      <c r="B62" s="2" t="str">
        <f t="shared" si="1"/>
        <v>I</v>
      </c>
      <c r="C62" s="38">
        <f t="shared" si="2"/>
        <v>41554.381000000001</v>
      </c>
      <c r="D62" t="str">
        <f t="shared" si="3"/>
        <v>vis</v>
      </c>
      <c r="E62">
        <f>VLOOKUP(C62,Active!C$21:E$958,3,FALSE)</f>
        <v>-4339.9851619539031</v>
      </c>
      <c r="F62" s="2" t="s">
        <v>143</v>
      </c>
      <c r="G62" t="str">
        <f t="shared" si="4"/>
        <v>41554.381</v>
      </c>
      <c r="H62" s="38">
        <f t="shared" si="5"/>
        <v>-4340</v>
      </c>
      <c r="I62" s="64" t="s">
        <v>298</v>
      </c>
      <c r="J62" s="65" t="s">
        <v>299</v>
      </c>
      <c r="K62" s="64">
        <v>-4340</v>
      </c>
      <c r="L62" s="64" t="s">
        <v>176</v>
      </c>
      <c r="M62" s="65" t="s">
        <v>153</v>
      </c>
      <c r="N62" s="65"/>
      <c r="O62" s="66" t="s">
        <v>154</v>
      </c>
      <c r="P62" s="66" t="s">
        <v>291</v>
      </c>
    </row>
    <row r="63" spans="1:16" ht="12.75" customHeight="1" x14ac:dyDescent="0.2">
      <c r="A63" s="38" t="str">
        <f t="shared" si="0"/>
        <v> BBS 5 </v>
      </c>
      <c r="B63" s="2" t="str">
        <f t="shared" si="1"/>
        <v>I</v>
      </c>
      <c r="C63" s="38">
        <f t="shared" si="2"/>
        <v>41558.370999999999</v>
      </c>
      <c r="D63" t="str">
        <f t="shared" si="3"/>
        <v>vis</v>
      </c>
      <c r="E63">
        <f>VLOOKUP(C63,Active!C$21:E$958,3,FALSE)</f>
        <v>-4333.9782824961694</v>
      </c>
      <c r="F63" s="2" t="s">
        <v>143</v>
      </c>
      <c r="G63" t="str">
        <f t="shared" si="4"/>
        <v>41558.371</v>
      </c>
      <c r="H63" s="38">
        <f t="shared" si="5"/>
        <v>-4334</v>
      </c>
      <c r="I63" s="64" t="s">
        <v>300</v>
      </c>
      <c r="J63" s="65" t="s">
        <v>301</v>
      </c>
      <c r="K63" s="64">
        <v>-4334</v>
      </c>
      <c r="L63" s="64" t="s">
        <v>179</v>
      </c>
      <c r="M63" s="65" t="s">
        <v>153</v>
      </c>
      <c r="N63" s="65"/>
      <c r="O63" s="66" t="s">
        <v>252</v>
      </c>
      <c r="P63" s="66" t="s">
        <v>291</v>
      </c>
    </row>
    <row r="64" spans="1:16" ht="12.75" customHeight="1" x14ac:dyDescent="0.2">
      <c r="A64" s="38" t="str">
        <f t="shared" si="0"/>
        <v> BBS 5 </v>
      </c>
      <c r="B64" s="2" t="str">
        <f t="shared" si="1"/>
        <v>I</v>
      </c>
      <c r="C64" s="38">
        <f t="shared" si="2"/>
        <v>41560.370999999999</v>
      </c>
      <c r="D64" t="str">
        <f t="shared" si="3"/>
        <v>vis</v>
      </c>
      <c r="E64">
        <f>VLOOKUP(C64,Active!C$21:E$958,3,FALSE)</f>
        <v>-4330.9673153494341</v>
      </c>
      <c r="F64" s="2" t="s">
        <v>143</v>
      </c>
      <c r="G64" t="str">
        <f t="shared" si="4"/>
        <v>41560.371</v>
      </c>
      <c r="H64" s="38">
        <f t="shared" si="5"/>
        <v>-4331</v>
      </c>
      <c r="I64" s="64" t="s">
        <v>302</v>
      </c>
      <c r="J64" s="65" t="s">
        <v>303</v>
      </c>
      <c r="K64" s="64">
        <v>-4331</v>
      </c>
      <c r="L64" s="64" t="s">
        <v>304</v>
      </c>
      <c r="M64" s="65" t="s">
        <v>153</v>
      </c>
      <c r="N64" s="65"/>
      <c r="O64" s="66" t="s">
        <v>154</v>
      </c>
      <c r="P64" s="66" t="s">
        <v>291</v>
      </c>
    </row>
    <row r="65" spans="1:16" ht="12.75" customHeight="1" x14ac:dyDescent="0.2">
      <c r="A65" s="38" t="str">
        <f t="shared" si="0"/>
        <v> BBS 5 </v>
      </c>
      <c r="B65" s="2" t="str">
        <f t="shared" si="1"/>
        <v>I</v>
      </c>
      <c r="C65" s="38">
        <f t="shared" si="2"/>
        <v>41562.377</v>
      </c>
      <c r="D65" t="str">
        <f t="shared" si="3"/>
        <v>vis</v>
      </c>
      <c r="E65">
        <f>VLOOKUP(C65,Active!C$21:E$958,3,FALSE)</f>
        <v>-4327.9473153012568</v>
      </c>
      <c r="F65" s="2" t="s">
        <v>143</v>
      </c>
      <c r="G65" t="str">
        <f t="shared" si="4"/>
        <v>41562.377</v>
      </c>
      <c r="H65" s="38">
        <f t="shared" si="5"/>
        <v>-4328</v>
      </c>
      <c r="I65" s="64" t="s">
        <v>305</v>
      </c>
      <c r="J65" s="65" t="s">
        <v>306</v>
      </c>
      <c r="K65" s="64">
        <v>-4328</v>
      </c>
      <c r="L65" s="64" t="s">
        <v>307</v>
      </c>
      <c r="M65" s="65" t="s">
        <v>153</v>
      </c>
      <c r="N65" s="65"/>
      <c r="O65" s="66" t="s">
        <v>154</v>
      </c>
      <c r="P65" s="66" t="s">
        <v>291</v>
      </c>
    </row>
    <row r="66" spans="1:16" ht="12.75" customHeight="1" x14ac:dyDescent="0.2">
      <c r="A66" s="38" t="str">
        <f t="shared" si="0"/>
        <v> BBS 10 </v>
      </c>
      <c r="B66" s="2" t="str">
        <f t="shared" si="1"/>
        <v>I</v>
      </c>
      <c r="C66" s="38">
        <f t="shared" si="2"/>
        <v>41866.578000000001</v>
      </c>
      <c r="D66" t="str">
        <f t="shared" si="3"/>
        <v>vis</v>
      </c>
      <c r="E66">
        <f>VLOOKUP(C66,Active!C$21:E$958,3,FALSE)</f>
        <v>-3869.9777067992472</v>
      </c>
      <c r="F66" s="2" t="s">
        <v>143</v>
      </c>
      <c r="G66" t="str">
        <f t="shared" si="4"/>
        <v>41866.578</v>
      </c>
      <c r="H66" s="38">
        <f t="shared" si="5"/>
        <v>-3870</v>
      </c>
      <c r="I66" s="64" t="s">
        <v>308</v>
      </c>
      <c r="J66" s="65" t="s">
        <v>309</v>
      </c>
      <c r="K66" s="64">
        <v>-3870</v>
      </c>
      <c r="L66" s="64" t="s">
        <v>212</v>
      </c>
      <c r="M66" s="65" t="s">
        <v>153</v>
      </c>
      <c r="N66" s="65"/>
      <c r="O66" s="66" t="s">
        <v>154</v>
      </c>
      <c r="P66" s="66" t="s">
        <v>310</v>
      </c>
    </row>
    <row r="67" spans="1:16" ht="12.75" customHeight="1" x14ac:dyDescent="0.2">
      <c r="A67" s="38" t="str">
        <f t="shared" si="0"/>
        <v> BBS 10 </v>
      </c>
      <c r="B67" s="2" t="str">
        <f t="shared" si="1"/>
        <v>I</v>
      </c>
      <c r="C67" s="38">
        <f t="shared" si="2"/>
        <v>41874.548000000003</v>
      </c>
      <c r="D67" t="str">
        <f t="shared" si="3"/>
        <v>vis</v>
      </c>
      <c r="E67">
        <f>VLOOKUP(C67,Active!C$21:E$958,3,FALSE)</f>
        <v>-3857.9790027195054</v>
      </c>
      <c r="F67" s="2" t="s">
        <v>143</v>
      </c>
      <c r="G67" t="str">
        <f t="shared" si="4"/>
        <v>41874.548</v>
      </c>
      <c r="H67" s="38">
        <f t="shared" si="5"/>
        <v>-3858</v>
      </c>
      <c r="I67" s="64" t="s">
        <v>311</v>
      </c>
      <c r="J67" s="65" t="s">
        <v>312</v>
      </c>
      <c r="K67" s="64">
        <v>-3858</v>
      </c>
      <c r="L67" s="64" t="s">
        <v>179</v>
      </c>
      <c r="M67" s="65" t="s">
        <v>153</v>
      </c>
      <c r="N67" s="65"/>
      <c r="O67" s="66" t="s">
        <v>154</v>
      </c>
      <c r="P67" s="66" t="s">
        <v>310</v>
      </c>
    </row>
    <row r="68" spans="1:16" ht="12.75" customHeight="1" x14ac:dyDescent="0.2">
      <c r="A68" s="38" t="str">
        <f t="shared" si="0"/>
        <v> BBS 10 </v>
      </c>
      <c r="B68" s="2" t="str">
        <f t="shared" si="1"/>
        <v>I</v>
      </c>
      <c r="C68" s="38">
        <f t="shared" si="2"/>
        <v>41884.500999999997</v>
      </c>
      <c r="D68" t="str">
        <f t="shared" si="3"/>
        <v>vis</v>
      </c>
      <c r="E68">
        <f>VLOOKUP(C68,Active!C$21:E$958,3,FALSE)</f>
        <v>-3842.9949247137865</v>
      </c>
      <c r="F68" s="2" t="s">
        <v>143</v>
      </c>
      <c r="G68" t="str">
        <f t="shared" si="4"/>
        <v>41884.501</v>
      </c>
      <c r="H68" s="38">
        <f t="shared" si="5"/>
        <v>-3843</v>
      </c>
      <c r="I68" s="64" t="s">
        <v>313</v>
      </c>
      <c r="J68" s="65" t="s">
        <v>314</v>
      </c>
      <c r="K68" s="64">
        <v>-3843</v>
      </c>
      <c r="L68" s="64" t="s">
        <v>285</v>
      </c>
      <c r="M68" s="65" t="s">
        <v>153</v>
      </c>
      <c r="N68" s="65"/>
      <c r="O68" s="66" t="s">
        <v>154</v>
      </c>
      <c r="P68" s="66" t="s">
        <v>310</v>
      </c>
    </row>
    <row r="69" spans="1:16" ht="12.75" customHeight="1" x14ac:dyDescent="0.2">
      <c r="A69" s="38" t="str">
        <f t="shared" si="0"/>
        <v> BBS 10 </v>
      </c>
      <c r="B69" s="2" t="str">
        <f t="shared" si="1"/>
        <v>I</v>
      </c>
      <c r="C69" s="38">
        <f t="shared" si="2"/>
        <v>41892.485000000001</v>
      </c>
      <c r="D69" t="str">
        <f t="shared" si="3"/>
        <v>vis</v>
      </c>
      <c r="E69">
        <f>VLOOKUP(C69,Active!C$21:E$958,3,FALSE)</f>
        <v>-3830.9751438640133</v>
      </c>
      <c r="F69" s="2" t="s">
        <v>143</v>
      </c>
      <c r="G69" t="str">
        <f t="shared" si="4"/>
        <v>41892.485</v>
      </c>
      <c r="H69" s="38">
        <f t="shared" si="5"/>
        <v>-3831</v>
      </c>
      <c r="I69" s="64" t="s">
        <v>315</v>
      </c>
      <c r="J69" s="65" t="s">
        <v>316</v>
      </c>
      <c r="K69" s="64">
        <v>-3831</v>
      </c>
      <c r="L69" s="64" t="s">
        <v>233</v>
      </c>
      <c r="M69" s="65" t="s">
        <v>153</v>
      </c>
      <c r="N69" s="65"/>
      <c r="O69" s="66" t="s">
        <v>154</v>
      </c>
      <c r="P69" s="66" t="s">
        <v>310</v>
      </c>
    </row>
    <row r="70" spans="1:16" ht="12.75" customHeight="1" x14ac:dyDescent="0.2">
      <c r="A70" s="38" t="str">
        <f t="shared" si="0"/>
        <v> BBS 10 </v>
      </c>
      <c r="B70" s="2" t="str">
        <f t="shared" si="1"/>
        <v>I</v>
      </c>
      <c r="C70" s="38">
        <f t="shared" si="2"/>
        <v>41894.472000000002</v>
      </c>
      <c r="D70" t="str">
        <f t="shared" si="3"/>
        <v>vis</v>
      </c>
      <c r="E70">
        <f>VLOOKUP(C70,Active!C$21:E$958,3,FALSE)</f>
        <v>-3827.9837480037299</v>
      </c>
      <c r="F70" s="2" t="s">
        <v>143</v>
      </c>
      <c r="G70" t="str">
        <f t="shared" si="4"/>
        <v>41894.472</v>
      </c>
      <c r="H70" s="38">
        <f t="shared" si="5"/>
        <v>-3828</v>
      </c>
      <c r="I70" s="64" t="s">
        <v>317</v>
      </c>
      <c r="J70" s="65" t="s">
        <v>318</v>
      </c>
      <c r="K70" s="64">
        <v>-3828</v>
      </c>
      <c r="L70" s="64" t="s">
        <v>198</v>
      </c>
      <c r="M70" s="65" t="s">
        <v>153</v>
      </c>
      <c r="N70" s="65"/>
      <c r="O70" s="66" t="s">
        <v>252</v>
      </c>
      <c r="P70" s="66" t="s">
        <v>310</v>
      </c>
    </row>
    <row r="71" spans="1:16" ht="12.75" customHeight="1" x14ac:dyDescent="0.2">
      <c r="A71" s="38" t="str">
        <f t="shared" si="0"/>
        <v> BBS 10 </v>
      </c>
      <c r="B71" s="2" t="str">
        <f t="shared" si="1"/>
        <v>I</v>
      </c>
      <c r="C71" s="38">
        <f t="shared" si="2"/>
        <v>41894.480000000003</v>
      </c>
      <c r="D71" t="str">
        <f t="shared" si="3"/>
        <v>vis</v>
      </c>
      <c r="E71">
        <f>VLOOKUP(C71,Active!C$21:E$958,3,FALSE)</f>
        <v>-3827.971704135141</v>
      </c>
      <c r="F71" s="2" t="s">
        <v>143</v>
      </c>
      <c r="G71" t="str">
        <f t="shared" si="4"/>
        <v>41894.480</v>
      </c>
      <c r="H71" s="38">
        <f t="shared" si="5"/>
        <v>-3828</v>
      </c>
      <c r="I71" s="64" t="s">
        <v>319</v>
      </c>
      <c r="J71" s="65" t="s">
        <v>320</v>
      </c>
      <c r="K71" s="64">
        <v>-3828</v>
      </c>
      <c r="L71" s="64" t="s">
        <v>195</v>
      </c>
      <c r="M71" s="65" t="s">
        <v>153</v>
      </c>
      <c r="N71" s="65"/>
      <c r="O71" s="66" t="s">
        <v>154</v>
      </c>
      <c r="P71" s="66" t="s">
        <v>310</v>
      </c>
    </row>
    <row r="72" spans="1:16" ht="12.75" customHeight="1" x14ac:dyDescent="0.2">
      <c r="A72" s="38" t="str">
        <f t="shared" si="0"/>
        <v> BBS 11 </v>
      </c>
      <c r="B72" s="2" t="str">
        <f t="shared" si="1"/>
        <v>I</v>
      </c>
      <c r="C72" s="38">
        <f t="shared" si="2"/>
        <v>41900.466999999997</v>
      </c>
      <c r="D72" t="str">
        <f t="shared" si="3"/>
        <v>vis</v>
      </c>
      <c r="E72">
        <f>VLOOKUP(C72,Active!C$21:E$958,3,FALSE)</f>
        <v>-3818.9583739813984</v>
      </c>
      <c r="F72" s="2" t="s">
        <v>143</v>
      </c>
      <c r="G72" t="str">
        <f t="shared" si="4"/>
        <v>41900.467</v>
      </c>
      <c r="H72" s="38">
        <f t="shared" si="5"/>
        <v>-3819</v>
      </c>
      <c r="I72" s="64" t="s">
        <v>321</v>
      </c>
      <c r="J72" s="65" t="s">
        <v>322</v>
      </c>
      <c r="K72" s="64">
        <v>-3819</v>
      </c>
      <c r="L72" s="64" t="s">
        <v>323</v>
      </c>
      <c r="M72" s="65" t="s">
        <v>153</v>
      </c>
      <c r="N72" s="65"/>
      <c r="O72" s="66" t="s">
        <v>154</v>
      </c>
      <c r="P72" s="66" t="s">
        <v>324</v>
      </c>
    </row>
    <row r="73" spans="1:16" ht="12.75" customHeight="1" x14ac:dyDescent="0.2">
      <c r="A73" s="38" t="str">
        <f t="shared" si="0"/>
        <v> BBS 11 </v>
      </c>
      <c r="B73" s="2" t="str">
        <f t="shared" si="1"/>
        <v>I</v>
      </c>
      <c r="C73" s="38">
        <f t="shared" si="2"/>
        <v>41916.383999999998</v>
      </c>
      <c r="D73" t="str">
        <f t="shared" si="3"/>
        <v>vis</v>
      </c>
      <c r="E73">
        <f>VLOOKUP(C73,Active!C$21:E$958,3,FALSE)</f>
        <v>-3794.9955919441036</v>
      </c>
      <c r="F73" s="2" t="s">
        <v>143</v>
      </c>
      <c r="G73" t="str">
        <f t="shared" si="4"/>
        <v>41916.384</v>
      </c>
      <c r="H73" s="38">
        <f t="shared" si="5"/>
        <v>-3795</v>
      </c>
      <c r="I73" s="64" t="s">
        <v>325</v>
      </c>
      <c r="J73" s="65" t="s">
        <v>326</v>
      </c>
      <c r="K73" s="64">
        <v>-3795</v>
      </c>
      <c r="L73" s="64" t="s">
        <v>285</v>
      </c>
      <c r="M73" s="65" t="s">
        <v>153</v>
      </c>
      <c r="N73" s="65"/>
      <c r="O73" s="66" t="s">
        <v>252</v>
      </c>
      <c r="P73" s="66" t="s">
        <v>324</v>
      </c>
    </row>
    <row r="74" spans="1:16" ht="12.75" customHeight="1" x14ac:dyDescent="0.2">
      <c r="A74" s="38" t="str">
        <f t="shared" si="0"/>
        <v> BBS 11 </v>
      </c>
      <c r="B74" s="2" t="str">
        <f t="shared" si="1"/>
        <v>I</v>
      </c>
      <c r="C74" s="38">
        <f t="shared" si="2"/>
        <v>41916.396000000001</v>
      </c>
      <c r="D74" t="str">
        <f t="shared" si="3"/>
        <v>vis</v>
      </c>
      <c r="E74">
        <f>VLOOKUP(C74,Active!C$21:E$958,3,FALSE)</f>
        <v>-3794.9775261412196</v>
      </c>
      <c r="F74" s="2" t="s">
        <v>143</v>
      </c>
      <c r="G74" t="str">
        <f t="shared" si="4"/>
        <v>41916.396</v>
      </c>
      <c r="H74" s="38">
        <f t="shared" si="5"/>
        <v>-3795</v>
      </c>
      <c r="I74" s="64" t="s">
        <v>327</v>
      </c>
      <c r="J74" s="65" t="s">
        <v>328</v>
      </c>
      <c r="K74" s="64">
        <v>-3795</v>
      </c>
      <c r="L74" s="64" t="s">
        <v>212</v>
      </c>
      <c r="M74" s="65" t="s">
        <v>153</v>
      </c>
      <c r="N74" s="65"/>
      <c r="O74" s="66" t="s">
        <v>154</v>
      </c>
      <c r="P74" s="66" t="s">
        <v>324</v>
      </c>
    </row>
    <row r="75" spans="1:16" ht="12.75" customHeight="1" x14ac:dyDescent="0.2">
      <c r="A75" s="38" t="str">
        <f t="shared" ref="A75:A138" si="6">P75</f>
        <v> BBS 11 </v>
      </c>
      <c r="B75" s="2" t="str">
        <f t="shared" ref="B75:B138" si="7">IF(H75=INT(H75),"I","II")</f>
        <v>I</v>
      </c>
      <c r="C75" s="38">
        <f t="shared" ref="C75:C138" si="8">1*G75</f>
        <v>41918.377</v>
      </c>
      <c r="D75" t="str">
        <f t="shared" ref="D75:D138" si="9">VLOOKUP(F75,I$1:J$5,2,FALSE)</f>
        <v>vis</v>
      </c>
      <c r="E75">
        <f>VLOOKUP(C75,Active!C$21:E$958,3,FALSE)</f>
        <v>-3791.9951631823787</v>
      </c>
      <c r="F75" s="2" t="s">
        <v>143</v>
      </c>
      <c r="G75" t="str">
        <f t="shared" ref="G75:G138" si="10">MID(I75,3,LEN(I75)-3)</f>
        <v>41918.377</v>
      </c>
      <c r="H75" s="38">
        <f t="shared" ref="H75:H138" si="11">1*K75</f>
        <v>-3792</v>
      </c>
      <c r="I75" s="64" t="s">
        <v>329</v>
      </c>
      <c r="J75" s="65" t="s">
        <v>330</v>
      </c>
      <c r="K75" s="64">
        <v>-3792</v>
      </c>
      <c r="L75" s="64" t="s">
        <v>285</v>
      </c>
      <c r="M75" s="65" t="s">
        <v>153</v>
      </c>
      <c r="N75" s="65"/>
      <c r="O75" s="66" t="s">
        <v>252</v>
      </c>
      <c r="P75" s="66" t="s">
        <v>324</v>
      </c>
    </row>
    <row r="76" spans="1:16" ht="12.75" customHeight="1" x14ac:dyDescent="0.2">
      <c r="A76" s="38" t="str">
        <f t="shared" si="6"/>
        <v> BBS 11 </v>
      </c>
      <c r="B76" s="2" t="str">
        <f t="shared" si="7"/>
        <v>I</v>
      </c>
      <c r="C76" s="38">
        <f t="shared" si="8"/>
        <v>41918.383000000002</v>
      </c>
      <c r="D76" t="str">
        <f t="shared" si="9"/>
        <v>vis</v>
      </c>
      <c r="E76">
        <f>VLOOKUP(C76,Active!C$21:E$958,3,FALSE)</f>
        <v>-3791.9861302809363</v>
      </c>
      <c r="F76" s="2" t="s">
        <v>143</v>
      </c>
      <c r="G76" t="str">
        <f t="shared" si="10"/>
        <v>41918.383</v>
      </c>
      <c r="H76" s="38">
        <f t="shared" si="11"/>
        <v>-3792</v>
      </c>
      <c r="I76" s="64" t="s">
        <v>331</v>
      </c>
      <c r="J76" s="65" t="s">
        <v>332</v>
      </c>
      <c r="K76" s="64">
        <v>-3792</v>
      </c>
      <c r="L76" s="64" t="s">
        <v>163</v>
      </c>
      <c r="M76" s="65" t="s">
        <v>153</v>
      </c>
      <c r="N76" s="65"/>
      <c r="O76" s="66" t="s">
        <v>173</v>
      </c>
      <c r="P76" s="66" t="s">
        <v>324</v>
      </c>
    </row>
    <row r="77" spans="1:16" ht="12.75" customHeight="1" x14ac:dyDescent="0.2">
      <c r="A77" s="38" t="str">
        <f t="shared" si="6"/>
        <v>IBVS 937 </v>
      </c>
      <c r="B77" s="2" t="str">
        <f t="shared" si="7"/>
        <v>I</v>
      </c>
      <c r="C77" s="38">
        <f t="shared" si="8"/>
        <v>41922.370199999998</v>
      </c>
      <c r="D77" t="str">
        <f t="shared" si="9"/>
        <v>vis</v>
      </c>
      <c r="E77">
        <f>VLOOKUP(C77,Active!C$21:E$958,3,FALSE)</f>
        <v>-3785.9834661772111</v>
      </c>
      <c r="F77" s="2" t="s">
        <v>143</v>
      </c>
      <c r="G77" t="str">
        <f t="shared" si="10"/>
        <v>41922.3702</v>
      </c>
      <c r="H77" s="38">
        <f t="shared" si="11"/>
        <v>-3786</v>
      </c>
      <c r="I77" s="64" t="s">
        <v>333</v>
      </c>
      <c r="J77" s="65" t="s">
        <v>334</v>
      </c>
      <c r="K77" s="64">
        <v>-3786</v>
      </c>
      <c r="L77" s="64" t="s">
        <v>335</v>
      </c>
      <c r="M77" s="65" t="s">
        <v>238</v>
      </c>
      <c r="N77" s="65" t="s">
        <v>239</v>
      </c>
      <c r="O77" s="66" t="s">
        <v>336</v>
      </c>
      <c r="P77" s="67" t="s">
        <v>337</v>
      </c>
    </row>
    <row r="78" spans="1:16" ht="12.75" customHeight="1" x14ac:dyDescent="0.2">
      <c r="A78" s="38" t="str">
        <f t="shared" si="6"/>
        <v> BBS 11 </v>
      </c>
      <c r="B78" s="2" t="str">
        <f t="shared" si="7"/>
        <v>I</v>
      </c>
      <c r="C78" s="38">
        <f t="shared" si="8"/>
        <v>41926.358</v>
      </c>
      <c r="D78" t="str">
        <f t="shared" si="9"/>
        <v>vis</v>
      </c>
      <c r="E78">
        <f>VLOOKUP(C78,Active!C$21:E$958,3,FALSE)</f>
        <v>-3779.9798987833319</v>
      </c>
      <c r="F78" s="2" t="s">
        <v>143</v>
      </c>
      <c r="G78" t="str">
        <f t="shared" si="10"/>
        <v>41926.358</v>
      </c>
      <c r="H78" s="38">
        <f t="shared" si="11"/>
        <v>-3780</v>
      </c>
      <c r="I78" s="64" t="s">
        <v>338</v>
      </c>
      <c r="J78" s="65" t="s">
        <v>339</v>
      </c>
      <c r="K78" s="64">
        <v>-3780</v>
      </c>
      <c r="L78" s="64" t="s">
        <v>172</v>
      </c>
      <c r="M78" s="65" t="s">
        <v>153</v>
      </c>
      <c r="N78" s="65"/>
      <c r="O78" s="66" t="s">
        <v>154</v>
      </c>
      <c r="P78" s="66" t="s">
        <v>324</v>
      </c>
    </row>
    <row r="79" spans="1:16" ht="12.75" customHeight="1" x14ac:dyDescent="0.2">
      <c r="A79" s="38" t="str">
        <f t="shared" si="6"/>
        <v> BBS 11 </v>
      </c>
      <c r="B79" s="2" t="str">
        <f t="shared" si="7"/>
        <v>I</v>
      </c>
      <c r="C79" s="38">
        <f t="shared" si="8"/>
        <v>41930.345000000001</v>
      </c>
      <c r="D79" t="str">
        <f t="shared" si="9"/>
        <v>vis</v>
      </c>
      <c r="E79">
        <f>VLOOKUP(C79,Active!C$21:E$958,3,FALSE)</f>
        <v>-3773.9775357763137</v>
      </c>
      <c r="F79" s="2" t="s">
        <v>143</v>
      </c>
      <c r="G79" t="str">
        <f t="shared" si="10"/>
        <v>41930.345</v>
      </c>
      <c r="H79" s="38">
        <f t="shared" si="11"/>
        <v>-3774</v>
      </c>
      <c r="I79" s="64" t="s">
        <v>340</v>
      </c>
      <c r="J79" s="65" t="s">
        <v>341</v>
      </c>
      <c r="K79" s="64">
        <v>-3774</v>
      </c>
      <c r="L79" s="64" t="s">
        <v>212</v>
      </c>
      <c r="M79" s="65" t="s">
        <v>153</v>
      </c>
      <c r="N79" s="65"/>
      <c r="O79" s="66" t="s">
        <v>173</v>
      </c>
      <c r="P79" s="66" t="s">
        <v>324</v>
      </c>
    </row>
    <row r="80" spans="1:16" ht="12.75" customHeight="1" x14ac:dyDescent="0.2">
      <c r="A80" s="38" t="str">
        <f t="shared" si="6"/>
        <v>IBVS 937 </v>
      </c>
      <c r="B80" s="2" t="str">
        <f t="shared" si="7"/>
        <v>I</v>
      </c>
      <c r="C80" s="38">
        <f t="shared" si="8"/>
        <v>41958.239000000001</v>
      </c>
      <c r="D80" t="str">
        <f t="shared" si="9"/>
        <v>vis</v>
      </c>
      <c r="E80">
        <f>VLOOKUP(C80,Active!C$21:E$958,3,FALSE)</f>
        <v>-3731.9835769807964</v>
      </c>
      <c r="F80" s="2" t="s">
        <v>143</v>
      </c>
      <c r="G80" t="str">
        <f t="shared" si="10"/>
        <v>41958.239</v>
      </c>
      <c r="H80" s="38">
        <f t="shared" si="11"/>
        <v>-3732</v>
      </c>
      <c r="I80" s="64" t="s">
        <v>342</v>
      </c>
      <c r="J80" s="65" t="s">
        <v>343</v>
      </c>
      <c r="K80" s="64">
        <v>-3732</v>
      </c>
      <c r="L80" s="64" t="s">
        <v>198</v>
      </c>
      <c r="M80" s="65" t="s">
        <v>238</v>
      </c>
      <c r="N80" s="65" t="s">
        <v>239</v>
      </c>
      <c r="O80" s="66" t="s">
        <v>240</v>
      </c>
      <c r="P80" s="67" t="s">
        <v>337</v>
      </c>
    </row>
    <row r="81" spans="1:16" ht="12.75" customHeight="1" x14ac:dyDescent="0.2">
      <c r="A81" s="38" t="str">
        <f t="shared" si="6"/>
        <v> BBS 14 </v>
      </c>
      <c r="B81" s="2" t="str">
        <f t="shared" si="7"/>
        <v>I</v>
      </c>
      <c r="C81" s="38">
        <f t="shared" si="8"/>
        <v>42109.686000000002</v>
      </c>
      <c r="D81" t="str">
        <f t="shared" si="9"/>
        <v>vis</v>
      </c>
      <c r="E81">
        <f>VLOOKUP(C81,Active!C$21:E$958,3,FALSE)</f>
        <v>-3503.9826062449883</v>
      </c>
      <c r="F81" s="2" t="s">
        <v>143</v>
      </c>
      <c r="G81" t="str">
        <f t="shared" si="10"/>
        <v>42109.686</v>
      </c>
      <c r="H81" s="38">
        <f t="shared" si="11"/>
        <v>-3504</v>
      </c>
      <c r="I81" s="64" t="s">
        <v>344</v>
      </c>
      <c r="J81" s="65" t="s">
        <v>345</v>
      </c>
      <c r="K81" s="64">
        <v>-3504</v>
      </c>
      <c r="L81" s="64" t="s">
        <v>166</v>
      </c>
      <c r="M81" s="65" t="s">
        <v>153</v>
      </c>
      <c r="N81" s="65"/>
      <c r="O81" s="66" t="s">
        <v>154</v>
      </c>
      <c r="P81" s="66" t="s">
        <v>346</v>
      </c>
    </row>
    <row r="82" spans="1:16" ht="12.75" customHeight="1" x14ac:dyDescent="0.2">
      <c r="A82" s="38" t="str">
        <f t="shared" si="6"/>
        <v> BBS 16 </v>
      </c>
      <c r="B82" s="2" t="str">
        <f t="shared" si="7"/>
        <v>I</v>
      </c>
      <c r="C82" s="38">
        <f t="shared" si="8"/>
        <v>42258.474000000002</v>
      </c>
      <c r="D82" t="str">
        <f t="shared" si="9"/>
        <v>vis</v>
      </c>
      <c r="E82">
        <f>VLOOKUP(C82,Active!C$21:E$958,3,FALSE)</f>
        <v>-3279.9847163307641</v>
      </c>
      <c r="F82" s="2" t="s">
        <v>143</v>
      </c>
      <c r="G82" t="str">
        <f t="shared" si="10"/>
        <v>42258.474</v>
      </c>
      <c r="H82" s="38">
        <f t="shared" si="11"/>
        <v>-3280</v>
      </c>
      <c r="I82" s="64" t="s">
        <v>347</v>
      </c>
      <c r="J82" s="65" t="s">
        <v>348</v>
      </c>
      <c r="K82" s="64">
        <v>-3280</v>
      </c>
      <c r="L82" s="64" t="s">
        <v>176</v>
      </c>
      <c r="M82" s="65" t="s">
        <v>153</v>
      </c>
      <c r="N82" s="65"/>
      <c r="O82" s="66" t="s">
        <v>154</v>
      </c>
      <c r="P82" s="66" t="s">
        <v>349</v>
      </c>
    </row>
    <row r="83" spans="1:16" ht="12.75" customHeight="1" x14ac:dyDescent="0.2">
      <c r="A83" s="38" t="str">
        <f t="shared" si="6"/>
        <v> BBS 17 </v>
      </c>
      <c r="B83" s="2" t="str">
        <f t="shared" si="7"/>
        <v>I</v>
      </c>
      <c r="C83" s="38">
        <f t="shared" si="8"/>
        <v>42272.421000000002</v>
      </c>
      <c r="D83" t="str">
        <f t="shared" si="9"/>
        <v>vis</v>
      </c>
      <c r="E83">
        <f>VLOOKUP(C83,Active!C$21:E$958,3,FALSE)</f>
        <v>-3258.9877369330052</v>
      </c>
      <c r="F83" s="2" t="s">
        <v>143</v>
      </c>
      <c r="G83" t="str">
        <f t="shared" si="10"/>
        <v>42272.421</v>
      </c>
      <c r="H83" s="38">
        <f t="shared" si="11"/>
        <v>-3259</v>
      </c>
      <c r="I83" s="64" t="s">
        <v>350</v>
      </c>
      <c r="J83" s="65" t="s">
        <v>351</v>
      </c>
      <c r="K83" s="64">
        <v>-3259</v>
      </c>
      <c r="L83" s="64" t="s">
        <v>152</v>
      </c>
      <c r="M83" s="65" t="s">
        <v>153</v>
      </c>
      <c r="N83" s="65"/>
      <c r="O83" s="66" t="s">
        <v>154</v>
      </c>
      <c r="P83" s="66" t="s">
        <v>352</v>
      </c>
    </row>
    <row r="84" spans="1:16" ht="12.75" customHeight="1" x14ac:dyDescent="0.2">
      <c r="A84" s="38" t="str">
        <f t="shared" si="6"/>
        <v> BBS 17 </v>
      </c>
      <c r="B84" s="2" t="str">
        <f t="shared" si="7"/>
        <v>I</v>
      </c>
      <c r="C84" s="38">
        <f t="shared" si="8"/>
        <v>42288.37</v>
      </c>
      <c r="D84" t="str">
        <f t="shared" si="9"/>
        <v>vis</v>
      </c>
      <c r="E84">
        <f>VLOOKUP(C84,Active!C$21:E$958,3,FALSE)</f>
        <v>-3234.976779421364</v>
      </c>
      <c r="F84" s="2" t="s">
        <v>143</v>
      </c>
      <c r="G84" t="str">
        <f t="shared" si="10"/>
        <v>42288.370</v>
      </c>
      <c r="H84" s="38">
        <f t="shared" si="11"/>
        <v>-3235</v>
      </c>
      <c r="I84" s="64" t="s">
        <v>353</v>
      </c>
      <c r="J84" s="65" t="s">
        <v>354</v>
      </c>
      <c r="K84" s="64">
        <v>-3235</v>
      </c>
      <c r="L84" s="64" t="s">
        <v>212</v>
      </c>
      <c r="M84" s="65" t="s">
        <v>153</v>
      </c>
      <c r="N84" s="65"/>
      <c r="O84" s="66" t="s">
        <v>154</v>
      </c>
      <c r="P84" s="66" t="s">
        <v>352</v>
      </c>
    </row>
    <row r="85" spans="1:16" ht="12.75" customHeight="1" x14ac:dyDescent="0.2">
      <c r="A85" s="38" t="str">
        <f t="shared" si="6"/>
        <v> BBS 17 </v>
      </c>
      <c r="B85" s="2" t="str">
        <f t="shared" si="7"/>
        <v>I</v>
      </c>
      <c r="C85" s="38">
        <f t="shared" si="8"/>
        <v>42296.33</v>
      </c>
      <c r="D85" t="str">
        <f t="shared" si="9"/>
        <v>vis</v>
      </c>
      <c r="E85">
        <f>VLOOKUP(C85,Active!C$21:E$958,3,FALSE)</f>
        <v>-3222.993130177359</v>
      </c>
      <c r="F85" s="2" t="s">
        <v>143</v>
      </c>
      <c r="G85" t="str">
        <f t="shared" si="10"/>
        <v>42296.330</v>
      </c>
      <c r="H85" s="38">
        <f t="shared" si="11"/>
        <v>-3223</v>
      </c>
      <c r="I85" s="64" t="s">
        <v>355</v>
      </c>
      <c r="J85" s="65" t="s">
        <v>356</v>
      </c>
      <c r="K85" s="64">
        <v>-3223</v>
      </c>
      <c r="L85" s="64" t="s">
        <v>218</v>
      </c>
      <c r="M85" s="65" t="s">
        <v>153</v>
      </c>
      <c r="N85" s="65"/>
      <c r="O85" s="66" t="s">
        <v>173</v>
      </c>
      <c r="P85" s="66" t="s">
        <v>352</v>
      </c>
    </row>
    <row r="86" spans="1:16" ht="12.75" customHeight="1" x14ac:dyDescent="0.2">
      <c r="A86" s="38" t="str">
        <f t="shared" si="6"/>
        <v> BBS 17 </v>
      </c>
      <c r="B86" s="2" t="str">
        <f t="shared" si="7"/>
        <v>I</v>
      </c>
      <c r="C86" s="38">
        <f t="shared" si="8"/>
        <v>42296.334999999999</v>
      </c>
      <c r="D86" t="str">
        <f t="shared" si="9"/>
        <v>vis</v>
      </c>
      <c r="E86">
        <f>VLOOKUP(C86,Active!C$21:E$958,3,FALSE)</f>
        <v>-3222.985602759496</v>
      </c>
      <c r="F86" s="2" t="s">
        <v>143</v>
      </c>
      <c r="G86" t="str">
        <f t="shared" si="10"/>
        <v>42296.335</v>
      </c>
      <c r="H86" s="38">
        <f t="shared" si="11"/>
        <v>-3223</v>
      </c>
      <c r="I86" s="64" t="s">
        <v>357</v>
      </c>
      <c r="J86" s="65" t="s">
        <v>358</v>
      </c>
      <c r="K86" s="64">
        <v>-3223</v>
      </c>
      <c r="L86" s="64" t="s">
        <v>176</v>
      </c>
      <c r="M86" s="65" t="s">
        <v>153</v>
      </c>
      <c r="N86" s="65"/>
      <c r="O86" s="66" t="s">
        <v>154</v>
      </c>
      <c r="P86" s="66" t="s">
        <v>352</v>
      </c>
    </row>
    <row r="87" spans="1:16" ht="12.75" customHeight="1" x14ac:dyDescent="0.2">
      <c r="A87" s="38" t="str">
        <f t="shared" si="6"/>
        <v> BBS 17 </v>
      </c>
      <c r="B87" s="2" t="str">
        <f t="shared" si="7"/>
        <v>I</v>
      </c>
      <c r="C87" s="38">
        <f t="shared" si="8"/>
        <v>42302.328999999998</v>
      </c>
      <c r="D87" t="str">
        <f t="shared" si="9"/>
        <v>vis</v>
      </c>
      <c r="E87">
        <f>VLOOKUP(C87,Active!C$21:E$958,3,FALSE)</f>
        <v>-3213.9617342207325</v>
      </c>
      <c r="F87" s="2" t="s">
        <v>143</v>
      </c>
      <c r="G87" t="str">
        <f t="shared" si="10"/>
        <v>42302.329</v>
      </c>
      <c r="H87" s="38">
        <f t="shared" si="11"/>
        <v>-3214</v>
      </c>
      <c r="I87" s="64" t="s">
        <v>359</v>
      </c>
      <c r="J87" s="65" t="s">
        <v>360</v>
      </c>
      <c r="K87" s="64">
        <v>-3214</v>
      </c>
      <c r="L87" s="64" t="s">
        <v>267</v>
      </c>
      <c r="M87" s="65" t="s">
        <v>153</v>
      </c>
      <c r="N87" s="65"/>
      <c r="O87" s="66" t="s">
        <v>252</v>
      </c>
      <c r="P87" s="66" t="s">
        <v>352</v>
      </c>
    </row>
    <row r="88" spans="1:16" ht="12.75" customHeight="1" x14ac:dyDescent="0.2">
      <c r="A88" s="38" t="str">
        <f t="shared" si="6"/>
        <v> BBS 17 </v>
      </c>
      <c r="B88" s="2" t="str">
        <f t="shared" si="7"/>
        <v>I</v>
      </c>
      <c r="C88" s="38">
        <f t="shared" si="8"/>
        <v>42304.305</v>
      </c>
      <c r="D88" t="str">
        <f t="shared" si="9"/>
        <v>vis</v>
      </c>
      <c r="E88">
        <f>VLOOKUP(C88,Active!C$21:E$958,3,FALSE)</f>
        <v>-3210.9868986797546</v>
      </c>
      <c r="F88" s="2" t="s">
        <v>143</v>
      </c>
      <c r="G88" t="str">
        <f t="shared" si="10"/>
        <v>42304.305</v>
      </c>
      <c r="H88" s="38">
        <f t="shared" si="11"/>
        <v>-3211</v>
      </c>
      <c r="I88" s="64" t="s">
        <v>361</v>
      </c>
      <c r="J88" s="65" t="s">
        <v>362</v>
      </c>
      <c r="K88" s="64">
        <v>-3211</v>
      </c>
      <c r="L88" s="64" t="s">
        <v>163</v>
      </c>
      <c r="M88" s="65" t="s">
        <v>153</v>
      </c>
      <c r="N88" s="65"/>
      <c r="O88" s="66" t="s">
        <v>154</v>
      </c>
      <c r="P88" s="66" t="s">
        <v>352</v>
      </c>
    </row>
    <row r="89" spans="1:16" ht="12.75" customHeight="1" x14ac:dyDescent="0.2">
      <c r="A89" s="38" t="str">
        <f t="shared" si="6"/>
        <v> BBS 17 </v>
      </c>
      <c r="B89" s="2" t="str">
        <f t="shared" si="7"/>
        <v>I</v>
      </c>
      <c r="C89" s="38">
        <f t="shared" si="8"/>
        <v>42304.311999999998</v>
      </c>
      <c r="D89" t="str">
        <f t="shared" si="9"/>
        <v>vis</v>
      </c>
      <c r="E89">
        <f>VLOOKUP(C89,Active!C$21:E$958,3,FALSE)</f>
        <v>-3210.9763602947442</v>
      </c>
      <c r="F89" s="2" t="s">
        <v>143</v>
      </c>
      <c r="G89" t="str">
        <f t="shared" si="10"/>
        <v>42304.312</v>
      </c>
      <c r="H89" s="38">
        <f t="shared" si="11"/>
        <v>-3211</v>
      </c>
      <c r="I89" s="64" t="s">
        <v>363</v>
      </c>
      <c r="J89" s="65" t="s">
        <v>364</v>
      </c>
      <c r="K89" s="64">
        <v>-3211</v>
      </c>
      <c r="L89" s="64" t="s">
        <v>365</v>
      </c>
      <c r="M89" s="65" t="s">
        <v>153</v>
      </c>
      <c r="N89" s="65"/>
      <c r="O89" s="66" t="s">
        <v>154</v>
      </c>
      <c r="P89" s="66" t="s">
        <v>352</v>
      </c>
    </row>
    <row r="90" spans="1:16" ht="12.75" customHeight="1" x14ac:dyDescent="0.2">
      <c r="A90" s="38" t="str">
        <f t="shared" si="6"/>
        <v> BBS 17 </v>
      </c>
      <c r="B90" s="2" t="str">
        <f t="shared" si="7"/>
        <v>I</v>
      </c>
      <c r="C90" s="38">
        <f t="shared" si="8"/>
        <v>42308.298000000003</v>
      </c>
      <c r="D90" t="str">
        <f t="shared" si="9"/>
        <v>vis</v>
      </c>
      <c r="E90">
        <f>VLOOKUP(C90,Active!C$21:E$958,3,FALSE)</f>
        <v>-3204.975502771294</v>
      </c>
      <c r="F90" s="2" t="s">
        <v>143</v>
      </c>
      <c r="G90" t="str">
        <f t="shared" si="10"/>
        <v>42308.298</v>
      </c>
      <c r="H90" s="38">
        <f t="shared" si="11"/>
        <v>-3205</v>
      </c>
      <c r="I90" s="64" t="s">
        <v>366</v>
      </c>
      <c r="J90" s="65" t="s">
        <v>367</v>
      </c>
      <c r="K90" s="64">
        <v>-3205</v>
      </c>
      <c r="L90" s="64" t="s">
        <v>365</v>
      </c>
      <c r="M90" s="65" t="s">
        <v>153</v>
      </c>
      <c r="N90" s="65"/>
      <c r="O90" s="66" t="s">
        <v>154</v>
      </c>
      <c r="P90" s="66" t="s">
        <v>352</v>
      </c>
    </row>
    <row r="91" spans="1:16" ht="12.75" customHeight="1" x14ac:dyDescent="0.2">
      <c r="A91" s="38" t="str">
        <f t="shared" si="6"/>
        <v> BBS 17 </v>
      </c>
      <c r="B91" s="2" t="str">
        <f t="shared" si="7"/>
        <v>I</v>
      </c>
      <c r="C91" s="38">
        <f t="shared" si="8"/>
        <v>42318.258000000002</v>
      </c>
      <c r="D91" t="str">
        <f t="shared" si="9"/>
        <v>vis</v>
      </c>
      <c r="E91">
        <f>VLOOKUP(C91,Active!C$21:E$958,3,FALSE)</f>
        <v>-3189.9808863805538</v>
      </c>
      <c r="F91" s="2" t="s">
        <v>143</v>
      </c>
      <c r="G91" t="str">
        <f t="shared" si="10"/>
        <v>42318.258</v>
      </c>
      <c r="H91" s="38">
        <f t="shared" si="11"/>
        <v>-3190</v>
      </c>
      <c r="I91" s="64" t="s">
        <v>368</v>
      </c>
      <c r="J91" s="65" t="s">
        <v>369</v>
      </c>
      <c r="K91" s="64">
        <v>-3190</v>
      </c>
      <c r="L91" s="64" t="s">
        <v>172</v>
      </c>
      <c r="M91" s="65" t="s">
        <v>153</v>
      </c>
      <c r="N91" s="65"/>
      <c r="O91" s="66" t="s">
        <v>154</v>
      </c>
      <c r="P91" s="66" t="s">
        <v>352</v>
      </c>
    </row>
    <row r="92" spans="1:16" ht="12.75" customHeight="1" x14ac:dyDescent="0.2">
      <c r="A92" s="38" t="str">
        <f t="shared" si="6"/>
        <v> BBS 21 </v>
      </c>
      <c r="B92" s="2" t="str">
        <f t="shared" si="7"/>
        <v>I</v>
      </c>
      <c r="C92" s="38">
        <f t="shared" si="8"/>
        <v>42491.618999999999</v>
      </c>
      <c r="D92" t="str">
        <f t="shared" si="9"/>
        <v>vis</v>
      </c>
      <c r="E92">
        <f>VLOOKUP(C92,Active!C$21:E$958,3,FALSE)</f>
        <v>-2928.9887486179719</v>
      </c>
      <c r="F92" s="2" t="s">
        <v>143</v>
      </c>
      <c r="G92" t="str">
        <f t="shared" si="10"/>
        <v>42491.619</v>
      </c>
      <c r="H92" s="38">
        <f t="shared" si="11"/>
        <v>-2929</v>
      </c>
      <c r="I92" s="64" t="s">
        <v>370</v>
      </c>
      <c r="J92" s="65" t="s">
        <v>371</v>
      </c>
      <c r="K92" s="64">
        <v>-2929</v>
      </c>
      <c r="L92" s="64" t="s">
        <v>203</v>
      </c>
      <c r="M92" s="65" t="s">
        <v>153</v>
      </c>
      <c r="N92" s="65"/>
      <c r="O92" s="66" t="s">
        <v>154</v>
      </c>
      <c r="P92" s="66" t="s">
        <v>372</v>
      </c>
    </row>
    <row r="93" spans="1:16" ht="12.75" customHeight="1" x14ac:dyDescent="0.2">
      <c r="A93" s="38" t="str">
        <f t="shared" si="6"/>
        <v> BBS 23 </v>
      </c>
      <c r="B93" s="2" t="str">
        <f t="shared" si="7"/>
        <v>I</v>
      </c>
      <c r="C93" s="38">
        <f t="shared" si="8"/>
        <v>42622.482000000004</v>
      </c>
      <c r="D93" t="str">
        <f t="shared" si="9"/>
        <v>vis</v>
      </c>
      <c r="E93">
        <f>VLOOKUP(C93,Active!C$21:E$958,3,FALSE)</f>
        <v>-2731.9766517563557</v>
      </c>
      <c r="F93" s="2" t="s">
        <v>143</v>
      </c>
      <c r="G93" t="str">
        <f t="shared" si="10"/>
        <v>42622.482</v>
      </c>
      <c r="H93" s="38">
        <f t="shared" si="11"/>
        <v>-2732</v>
      </c>
      <c r="I93" s="64" t="s">
        <v>373</v>
      </c>
      <c r="J93" s="65" t="s">
        <v>374</v>
      </c>
      <c r="K93" s="64">
        <v>-2732</v>
      </c>
      <c r="L93" s="64" t="s">
        <v>365</v>
      </c>
      <c r="M93" s="65" t="s">
        <v>153</v>
      </c>
      <c r="N93" s="65"/>
      <c r="O93" s="66" t="s">
        <v>154</v>
      </c>
      <c r="P93" s="66" t="s">
        <v>375</v>
      </c>
    </row>
    <row r="94" spans="1:16" ht="12.75" customHeight="1" x14ac:dyDescent="0.2">
      <c r="A94" s="38" t="str">
        <f t="shared" si="6"/>
        <v> BBS 23 </v>
      </c>
      <c r="B94" s="2" t="str">
        <f t="shared" si="7"/>
        <v>I</v>
      </c>
      <c r="C94" s="38">
        <f t="shared" si="8"/>
        <v>42624.468999999997</v>
      </c>
      <c r="D94" t="str">
        <f t="shared" si="9"/>
        <v>vis</v>
      </c>
      <c r="E94">
        <f>VLOOKUP(C94,Active!C$21:E$958,3,FALSE)</f>
        <v>-2728.9852558960838</v>
      </c>
      <c r="F94" s="2" t="s">
        <v>143</v>
      </c>
      <c r="G94" t="str">
        <f t="shared" si="10"/>
        <v>42624.469</v>
      </c>
      <c r="H94" s="38">
        <f t="shared" si="11"/>
        <v>-2729</v>
      </c>
      <c r="I94" s="64" t="s">
        <v>376</v>
      </c>
      <c r="J94" s="65" t="s">
        <v>377</v>
      </c>
      <c r="K94" s="64">
        <v>-2729</v>
      </c>
      <c r="L94" s="64" t="s">
        <v>176</v>
      </c>
      <c r="M94" s="65" t="s">
        <v>153</v>
      </c>
      <c r="N94" s="65"/>
      <c r="O94" s="66" t="s">
        <v>154</v>
      </c>
      <c r="P94" s="66" t="s">
        <v>375</v>
      </c>
    </row>
    <row r="95" spans="1:16" ht="12.75" customHeight="1" x14ac:dyDescent="0.2">
      <c r="A95" s="38" t="str">
        <f t="shared" si="6"/>
        <v> BBS 23 </v>
      </c>
      <c r="B95" s="2" t="str">
        <f t="shared" si="7"/>
        <v>I</v>
      </c>
      <c r="C95" s="38">
        <f t="shared" si="8"/>
        <v>42628.455000000002</v>
      </c>
      <c r="D95" t="str">
        <f t="shared" si="9"/>
        <v>vis</v>
      </c>
      <c r="E95">
        <f>VLOOKUP(C95,Active!C$21:E$958,3,FALSE)</f>
        <v>-2722.9843983726337</v>
      </c>
      <c r="F95" s="2" t="s">
        <v>143</v>
      </c>
      <c r="G95" t="str">
        <f t="shared" si="10"/>
        <v>42628.455</v>
      </c>
      <c r="H95" s="38">
        <f t="shared" si="11"/>
        <v>-2723</v>
      </c>
      <c r="I95" s="64" t="s">
        <v>378</v>
      </c>
      <c r="J95" s="65" t="s">
        <v>379</v>
      </c>
      <c r="K95" s="64">
        <v>-2723</v>
      </c>
      <c r="L95" s="64" t="s">
        <v>176</v>
      </c>
      <c r="M95" s="65" t="s">
        <v>153</v>
      </c>
      <c r="N95" s="65"/>
      <c r="O95" s="66" t="s">
        <v>252</v>
      </c>
      <c r="P95" s="66" t="s">
        <v>375</v>
      </c>
    </row>
    <row r="96" spans="1:16" ht="12.75" customHeight="1" x14ac:dyDescent="0.2">
      <c r="A96" s="38" t="str">
        <f t="shared" si="6"/>
        <v> BBS 23 </v>
      </c>
      <c r="B96" s="2" t="str">
        <f t="shared" si="7"/>
        <v>I</v>
      </c>
      <c r="C96" s="38">
        <f t="shared" si="8"/>
        <v>42628.468999999997</v>
      </c>
      <c r="D96" t="str">
        <f t="shared" si="9"/>
        <v>vis</v>
      </c>
      <c r="E96">
        <f>VLOOKUP(C96,Active!C$21:E$958,3,FALSE)</f>
        <v>-2722.9633216026132</v>
      </c>
      <c r="F96" s="2" t="s">
        <v>143</v>
      </c>
      <c r="G96" t="str">
        <f t="shared" si="10"/>
        <v>42628.469</v>
      </c>
      <c r="H96" s="38">
        <f t="shared" si="11"/>
        <v>-2723</v>
      </c>
      <c r="I96" s="64" t="s">
        <v>380</v>
      </c>
      <c r="J96" s="65" t="s">
        <v>381</v>
      </c>
      <c r="K96" s="64">
        <v>-2723</v>
      </c>
      <c r="L96" s="64" t="s">
        <v>382</v>
      </c>
      <c r="M96" s="65" t="s">
        <v>153</v>
      </c>
      <c r="N96" s="65"/>
      <c r="O96" s="66" t="s">
        <v>154</v>
      </c>
      <c r="P96" s="66" t="s">
        <v>375</v>
      </c>
    </row>
    <row r="97" spans="1:16" ht="12.75" customHeight="1" x14ac:dyDescent="0.2">
      <c r="A97" s="38" t="str">
        <f t="shared" si="6"/>
        <v> BBS 23 </v>
      </c>
      <c r="B97" s="2" t="str">
        <f t="shared" si="7"/>
        <v>I</v>
      </c>
      <c r="C97" s="38">
        <f t="shared" si="8"/>
        <v>42638.421999999999</v>
      </c>
      <c r="D97" t="str">
        <f t="shared" si="9"/>
        <v>vis</v>
      </c>
      <c r="E97">
        <f>VLOOKUP(C97,Active!C$21:E$958,3,FALSE)</f>
        <v>-2707.979243596883</v>
      </c>
      <c r="F97" s="2" t="s">
        <v>143</v>
      </c>
      <c r="G97" t="str">
        <f t="shared" si="10"/>
        <v>42638.422</v>
      </c>
      <c r="H97" s="38">
        <f t="shared" si="11"/>
        <v>-2708</v>
      </c>
      <c r="I97" s="64" t="s">
        <v>383</v>
      </c>
      <c r="J97" s="65" t="s">
        <v>384</v>
      </c>
      <c r="K97" s="64">
        <v>-2708</v>
      </c>
      <c r="L97" s="64" t="s">
        <v>179</v>
      </c>
      <c r="M97" s="65" t="s">
        <v>153</v>
      </c>
      <c r="N97" s="65"/>
      <c r="O97" s="66" t="s">
        <v>154</v>
      </c>
      <c r="P97" s="66" t="s">
        <v>375</v>
      </c>
    </row>
    <row r="98" spans="1:16" ht="12.75" customHeight="1" x14ac:dyDescent="0.2">
      <c r="A98" s="38" t="str">
        <f t="shared" si="6"/>
        <v> BBS 27 </v>
      </c>
      <c r="B98" s="2" t="str">
        <f t="shared" si="7"/>
        <v>I</v>
      </c>
      <c r="C98" s="38">
        <f t="shared" si="8"/>
        <v>42869.576000000001</v>
      </c>
      <c r="D98" t="str">
        <f t="shared" si="9"/>
        <v>vis</v>
      </c>
      <c r="E98">
        <f>VLOOKUP(C98,Active!C$21:E$958,3,FALSE)</f>
        <v>-2359.9806936786576</v>
      </c>
      <c r="F98" s="2" t="s">
        <v>143</v>
      </c>
      <c r="G98" t="str">
        <f t="shared" si="10"/>
        <v>42869.576</v>
      </c>
      <c r="H98" s="38">
        <f t="shared" si="11"/>
        <v>-2360</v>
      </c>
      <c r="I98" s="64" t="s">
        <v>385</v>
      </c>
      <c r="J98" s="65" t="s">
        <v>386</v>
      </c>
      <c r="K98" s="64">
        <v>-2360</v>
      </c>
      <c r="L98" s="64" t="s">
        <v>172</v>
      </c>
      <c r="M98" s="65" t="s">
        <v>153</v>
      </c>
      <c r="N98" s="65"/>
      <c r="O98" s="66" t="s">
        <v>154</v>
      </c>
      <c r="P98" s="66" t="s">
        <v>387</v>
      </c>
    </row>
    <row r="99" spans="1:16" ht="12.75" customHeight="1" x14ac:dyDescent="0.2">
      <c r="A99" s="38" t="str">
        <f t="shared" si="6"/>
        <v> BBS 27 </v>
      </c>
      <c r="B99" s="2" t="str">
        <f t="shared" si="7"/>
        <v>I</v>
      </c>
      <c r="C99" s="38">
        <f t="shared" si="8"/>
        <v>42871.572</v>
      </c>
      <c r="D99" t="str">
        <f t="shared" si="9"/>
        <v>vis</v>
      </c>
      <c r="E99">
        <f>VLOOKUP(C99,Active!C$21:E$958,3,FALSE)</f>
        <v>-2356.9757484662168</v>
      </c>
      <c r="F99" s="2" t="s">
        <v>143</v>
      </c>
      <c r="G99" t="str">
        <f t="shared" si="10"/>
        <v>42871.572</v>
      </c>
      <c r="H99" s="38">
        <f t="shared" si="11"/>
        <v>-2357</v>
      </c>
      <c r="I99" s="64" t="s">
        <v>388</v>
      </c>
      <c r="J99" s="65" t="s">
        <v>389</v>
      </c>
      <c r="K99" s="64">
        <v>-2357</v>
      </c>
      <c r="L99" s="64" t="s">
        <v>365</v>
      </c>
      <c r="M99" s="65" t="s">
        <v>153</v>
      </c>
      <c r="N99" s="65"/>
      <c r="O99" s="66" t="s">
        <v>154</v>
      </c>
      <c r="P99" s="66" t="s">
        <v>387</v>
      </c>
    </row>
    <row r="100" spans="1:16" ht="12.75" customHeight="1" x14ac:dyDescent="0.2">
      <c r="A100" s="38" t="str">
        <f t="shared" si="6"/>
        <v> BBS 29 </v>
      </c>
      <c r="B100" s="2" t="str">
        <f t="shared" si="7"/>
        <v>I</v>
      </c>
      <c r="C100" s="38">
        <f t="shared" si="8"/>
        <v>42988.482000000004</v>
      </c>
      <c r="D100" t="str">
        <f t="shared" si="9"/>
        <v>vis</v>
      </c>
      <c r="E100">
        <f>VLOOKUP(C100,Active!C$21:E$958,3,FALSE)</f>
        <v>-2180.9696639038016</v>
      </c>
      <c r="F100" s="2" t="s">
        <v>143</v>
      </c>
      <c r="G100" t="str">
        <f t="shared" si="10"/>
        <v>42988.482</v>
      </c>
      <c r="H100" s="38">
        <f t="shared" si="11"/>
        <v>-2181</v>
      </c>
      <c r="I100" s="64" t="s">
        <v>390</v>
      </c>
      <c r="J100" s="65" t="s">
        <v>391</v>
      </c>
      <c r="K100" s="64">
        <v>-2181</v>
      </c>
      <c r="L100" s="64" t="s">
        <v>277</v>
      </c>
      <c r="M100" s="65" t="s">
        <v>153</v>
      </c>
      <c r="N100" s="65"/>
      <c r="O100" s="66" t="s">
        <v>154</v>
      </c>
      <c r="P100" s="66" t="s">
        <v>392</v>
      </c>
    </row>
    <row r="101" spans="1:16" ht="12.75" customHeight="1" x14ac:dyDescent="0.2">
      <c r="A101" s="38" t="str">
        <f t="shared" si="6"/>
        <v> BBS 29 </v>
      </c>
      <c r="B101" s="2" t="str">
        <f t="shared" si="7"/>
        <v>I</v>
      </c>
      <c r="C101" s="38">
        <f t="shared" si="8"/>
        <v>42990.462</v>
      </c>
      <c r="D101" t="str">
        <f t="shared" si="9"/>
        <v>vis</v>
      </c>
      <c r="E101">
        <f>VLOOKUP(C101,Active!C$21:E$958,3,FALSE)</f>
        <v>-2177.9888064285396</v>
      </c>
      <c r="F101" s="2" t="s">
        <v>143</v>
      </c>
      <c r="G101" t="str">
        <f t="shared" si="10"/>
        <v>42990.462</v>
      </c>
      <c r="H101" s="38">
        <f t="shared" si="11"/>
        <v>-2178</v>
      </c>
      <c r="I101" s="64" t="s">
        <v>393</v>
      </c>
      <c r="J101" s="65" t="s">
        <v>394</v>
      </c>
      <c r="K101" s="64">
        <v>-2178</v>
      </c>
      <c r="L101" s="64" t="s">
        <v>203</v>
      </c>
      <c r="M101" s="65" t="s">
        <v>153</v>
      </c>
      <c r="N101" s="65"/>
      <c r="O101" s="66" t="s">
        <v>154</v>
      </c>
      <c r="P101" s="66" t="s">
        <v>392</v>
      </c>
    </row>
    <row r="102" spans="1:16" ht="12.75" customHeight="1" x14ac:dyDescent="0.2">
      <c r="A102" s="38" t="str">
        <f t="shared" si="6"/>
        <v> BBS 29 </v>
      </c>
      <c r="B102" s="2" t="str">
        <f t="shared" si="7"/>
        <v>I</v>
      </c>
      <c r="C102" s="38">
        <f t="shared" si="8"/>
        <v>42992.455999999998</v>
      </c>
      <c r="D102" t="str">
        <f t="shared" si="9"/>
        <v>vis</v>
      </c>
      <c r="E102">
        <f>VLOOKUP(C102,Active!C$21:E$958,3,FALSE)</f>
        <v>-2174.9868721832463</v>
      </c>
      <c r="F102" s="2" t="s">
        <v>143</v>
      </c>
      <c r="G102" t="str">
        <f t="shared" si="10"/>
        <v>42992.456</v>
      </c>
      <c r="H102" s="38">
        <f t="shared" si="11"/>
        <v>-2175</v>
      </c>
      <c r="I102" s="64" t="s">
        <v>395</v>
      </c>
      <c r="J102" s="65" t="s">
        <v>396</v>
      </c>
      <c r="K102" s="64">
        <v>-2175</v>
      </c>
      <c r="L102" s="64" t="s">
        <v>163</v>
      </c>
      <c r="M102" s="65" t="s">
        <v>153</v>
      </c>
      <c r="N102" s="65"/>
      <c r="O102" s="66" t="s">
        <v>154</v>
      </c>
      <c r="P102" s="66" t="s">
        <v>392</v>
      </c>
    </row>
    <row r="103" spans="1:16" ht="12.75" customHeight="1" x14ac:dyDescent="0.2">
      <c r="A103" s="38" t="str">
        <f t="shared" si="6"/>
        <v> BBS 29 </v>
      </c>
      <c r="B103" s="2" t="str">
        <f t="shared" si="7"/>
        <v>I</v>
      </c>
      <c r="C103" s="38">
        <f t="shared" si="8"/>
        <v>42996.446000000004</v>
      </c>
      <c r="D103" t="str">
        <f t="shared" si="9"/>
        <v>vis</v>
      </c>
      <c r="E103">
        <f>VLOOKUP(C103,Active!C$21:E$958,3,FALSE)</f>
        <v>-2168.9799927255017</v>
      </c>
      <c r="F103" s="2" t="s">
        <v>143</v>
      </c>
      <c r="G103" t="str">
        <f t="shared" si="10"/>
        <v>42996.446</v>
      </c>
      <c r="H103" s="38">
        <f t="shared" si="11"/>
        <v>-2169</v>
      </c>
      <c r="I103" s="64" t="s">
        <v>397</v>
      </c>
      <c r="J103" s="65" t="s">
        <v>398</v>
      </c>
      <c r="K103" s="64">
        <v>-2169</v>
      </c>
      <c r="L103" s="64" t="s">
        <v>172</v>
      </c>
      <c r="M103" s="65" t="s">
        <v>153</v>
      </c>
      <c r="N103" s="65"/>
      <c r="O103" s="66" t="s">
        <v>399</v>
      </c>
      <c r="P103" s="66" t="s">
        <v>392</v>
      </c>
    </row>
    <row r="104" spans="1:16" ht="12.75" customHeight="1" x14ac:dyDescent="0.2">
      <c r="A104" s="38" t="str">
        <f t="shared" si="6"/>
        <v> BBS 29 </v>
      </c>
      <c r="B104" s="2" t="str">
        <f t="shared" si="7"/>
        <v>I</v>
      </c>
      <c r="C104" s="38">
        <f t="shared" si="8"/>
        <v>43012.394999999997</v>
      </c>
      <c r="D104" t="str">
        <f t="shared" si="9"/>
        <v>vis</v>
      </c>
      <c r="E104">
        <f>VLOOKUP(C104,Active!C$21:E$958,3,FALSE)</f>
        <v>-2144.9690352138714</v>
      </c>
      <c r="F104" s="2" t="s">
        <v>143</v>
      </c>
      <c r="G104" t="str">
        <f t="shared" si="10"/>
        <v>43012.395</v>
      </c>
      <c r="H104" s="38">
        <f t="shared" si="11"/>
        <v>-2145</v>
      </c>
      <c r="I104" s="64" t="s">
        <v>400</v>
      </c>
      <c r="J104" s="65" t="s">
        <v>401</v>
      </c>
      <c r="K104" s="64">
        <v>-2145</v>
      </c>
      <c r="L104" s="64" t="s">
        <v>402</v>
      </c>
      <c r="M104" s="65" t="s">
        <v>153</v>
      </c>
      <c r="N104" s="65"/>
      <c r="O104" s="66" t="s">
        <v>399</v>
      </c>
      <c r="P104" s="66" t="s">
        <v>392</v>
      </c>
    </row>
    <row r="105" spans="1:16" ht="12.75" customHeight="1" x14ac:dyDescent="0.2">
      <c r="A105" s="38" t="str">
        <f t="shared" si="6"/>
        <v> BBS 29 </v>
      </c>
      <c r="B105" s="2" t="str">
        <f t="shared" si="7"/>
        <v>I</v>
      </c>
      <c r="C105" s="38">
        <f t="shared" si="8"/>
        <v>43016.36</v>
      </c>
      <c r="D105" t="str">
        <f t="shared" si="9"/>
        <v>vis</v>
      </c>
      <c r="E105">
        <f>VLOOKUP(C105,Active!C$21:E$958,3,FALSE)</f>
        <v>-2138.9997928454632</v>
      </c>
      <c r="F105" s="2" t="s">
        <v>143</v>
      </c>
      <c r="G105" t="str">
        <f t="shared" si="10"/>
        <v>43016.360</v>
      </c>
      <c r="H105" s="38">
        <f t="shared" si="11"/>
        <v>-2139</v>
      </c>
      <c r="I105" s="64" t="s">
        <v>403</v>
      </c>
      <c r="J105" s="65" t="s">
        <v>404</v>
      </c>
      <c r="K105" s="64">
        <v>-2139</v>
      </c>
      <c r="L105" s="64" t="s">
        <v>405</v>
      </c>
      <c r="M105" s="65" t="s">
        <v>153</v>
      </c>
      <c r="N105" s="65"/>
      <c r="O105" s="66" t="s">
        <v>173</v>
      </c>
      <c r="P105" s="66" t="s">
        <v>392</v>
      </c>
    </row>
    <row r="106" spans="1:16" ht="12.75" customHeight="1" x14ac:dyDescent="0.2">
      <c r="A106" s="38" t="str">
        <f t="shared" si="6"/>
        <v> BBS 29 </v>
      </c>
      <c r="B106" s="2" t="str">
        <f t="shared" si="7"/>
        <v>I</v>
      </c>
      <c r="C106" s="38">
        <f t="shared" si="8"/>
        <v>43016.368000000002</v>
      </c>
      <c r="D106" t="str">
        <f t="shared" si="9"/>
        <v>vis</v>
      </c>
      <c r="E106">
        <f>VLOOKUP(C106,Active!C$21:E$958,3,FALSE)</f>
        <v>-2138.9877489768737</v>
      </c>
      <c r="F106" s="2" t="s">
        <v>143</v>
      </c>
      <c r="G106" t="str">
        <f t="shared" si="10"/>
        <v>43016.368</v>
      </c>
      <c r="H106" s="38">
        <f t="shared" si="11"/>
        <v>-2139</v>
      </c>
      <c r="I106" s="64" t="s">
        <v>406</v>
      </c>
      <c r="J106" s="65" t="s">
        <v>407</v>
      </c>
      <c r="K106" s="64">
        <v>-2139</v>
      </c>
      <c r="L106" s="64" t="s">
        <v>152</v>
      </c>
      <c r="M106" s="65" t="s">
        <v>153</v>
      </c>
      <c r="N106" s="65"/>
      <c r="O106" s="66" t="s">
        <v>252</v>
      </c>
      <c r="P106" s="66" t="s">
        <v>392</v>
      </c>
    </row>
    <row r="107" spans="1:16" ht="12.75" customHeight="1" x14ac:dyDescent="0.2">
      <c r="A107" s="38" t="str">
        <f t="shared" si="6"/>
        <v> BBS 30 </v>
      </c>
      <c r="B107" s="2" t="str">
        <f t="shared" si="7"/>
        <v>I</v>
      </c>
      <c r="C107" s="38">
        <f t="shared" si="8"/>
        <v>43028.349000000002</v>
      </c>
      <c r="D107" t="str">
        <f t="shared" si="9"/>
        <v>vis</v>
      </c>
      <c r="E107">
        <f>VLOOKUP(C107,Active!C$21:E$958,3,FALSE)</f>
        <v>-2120.9505502843563</v>
      </c>
      <c r="F107" s="2" t="s">
        <v>143</v>
      </c>
      <c r="G107" t="str">
        <f t="shared" si="10"/>
        <v>43028.349</v>
      </c>
      <c r="H107" s="38">
        <f t="shared" si="11"/>
        <v>-2121</v>
      </c>
      <c r="I107" s="64" t="s">
        <v>408</v>
      </c>
      <c r="J107" s="65" t="s">
        <v>409</v>
      </c>
      <c r="K107" s="64">
        <v>-2121</v>
      </c>
      <c r="L107" s="64" t="s">
        <v>410</v>
      </c>
      <c r="M107" s="65" t="s">
        <v>153</v>
      </c>
      <c r="N107" s="65"/>
      <c r="O107" s="66" t="s">
        <v>399</v>
      </c>
      <c r="P107" s="66" t="s">
        <v>411</v>
      </c>
    </row>
    <row r="108" spans="1:16" ht="12.75" customHeight="1" x14ac:dyDescent="0.2">
      <c r="A108" s="38" t="str">
        <f t="shared" si="6"/>
        <v> BBS 34 </v>
      </c>
      <c r="B108" s="2" t="str">
        <f t="shared" si="7"/>
        <v>I</v>
      </c>
      <c r="C108" s="38">
        <f t="shared" si="8"/>
        <v>43358.451000000001</v>
      </c>
      <c r="D108" t="str">
        <f t="shared" si="9"/>
        <v>vis</v>
      </c>
      <c r="E108">
        <f>VLOOKUP(C108,Active!C$21:E$958,3,FALSE)</f>
        <v>-1623.9874117485554</v>
      </c>
      <c r="F108" s="2" t="s">
        <v>143</v>
      </c>
      <c r="G108" t="str">
        <f t="shared" si="10"/>
        <v>43358.451</v>
      </c>
      <c r="H108" s="38">
        <f t="shared" si="11"/>
        <v>-1624</v>
      </c>
      <c r="I108" s="64" t="s">
        <v>412</v>
      </c>
      <c r="J108" s="65" t="s">
        <v>413</v>
      </c>
      <c r="K108" s="64">
        <v>-1624</v>
      </c>
      <c r="L108" s="64" t="s">
        <v>152</v>
      </c>
      <c r="M108" s="65" t="s">
        <v>153</v>
      </c>
      <c r="N108" s="65"/>
      <c r="O108" s="66" t="s">
        <v>154</v>
      </c>
      <c r="P108" s="66" t="s">
        <v>414</v>
      </c>
    </row>
    <row r="109" spans="1:16" ht="12.75" customHeight="1" x14ac:dyDescent="0.2">
      <c r="A109" s="38" t="str">
        <f t="shared" si="6"/>
        <v> BBS 34 </v>
      </c>
      <c r="B109" s="2" t="str">
        <f t="shared" si="7"/>
        <v>I</v>
      </c>
      <c r="C109" s="38">
        <f t="shared" si="8"/>
        <v>43360.451000000001</v>
      </c>
      <c r="D109" t="str">
        <f t="shared" si="9"/>
        <v>vis</v>
      </c>
      <c r="E109">
        <f>VLOOKUP(C109,Active!C$21:E$958,3,FALSE)</f>
        <v>-1620.97644460182</v>
      </c>
      <c r="F109" s="2" t="s">
        <v>143</v>
      </c>
      <c r="G109" t="str">
        <f t="shared" si="10"/>
        <v>43360.451</v>
      </c>
      <c r="H109" s="38">
        <f t="shared" si="11"/>
        <v>-1621</v>
      </c>
      <c r="I109" s="64" t="s">
        <v>415</v>
      </c>
      <c r="J109" s="65" t="s">
        <v>416</v>
      </c>
      <c r="K109" s="64">
        <v>-1621</v>
      </c>
      <c r="L109" s="64" t="s">
        <v>365</v>
      </c>
      <c r="M109" s="65" t="s">
        <v>153</v>
      </c>
      <c r="N109" s="65"/>
      <c r="O109" s="66" t="s">
        <v>154</v>
      </c>
      <c r="P109" s="66" t="s">
        <v>414</v>
      </c>
    </row>
    <row r="110" spans="1:16" ht="12.75" customHeight="1" x14ac:dyDescent="0.2">
      <c r="A110" s="38" t="str">
        <f t="shared" si="6"/>
        <v> BBS 34 </v>
      </c>
      <c r="B110" s="2" t="str">
        <f t="shared" si="7"/>
        <v>I</v>
      </c>
      <c r="C110" s="38">
        <f t="shared" si="8"/>
        <v>43362.434000000001</v>
      </c>
      <c r="D110" t="str">
        <f t="shared" si="9"/>
        <v>vis</v>
      </c>
      <c r="E110">
        <f>VLOOKUP(C110,Active!C$21:E$958,3,FALSE)</f>
        <v>-1617.9910706758317</v>
      </c>
      <c r="F110" s="2" t="s">
        <v>143</v>
      </c>
      <c r="G110" t="str">
        <f t="shared" si="10"/>
        <v>43362.434</v>
      </c>
      <c r="H110" s="38">
        <f t="shared" si="11"/>
        <v>-1618</v>
      </c>
      <c r="I110" s="64" t="s">
        <v>417</v>
      </c>
      <c r="J110" s="65" t="s">
        <v>418</v>
      </c>
      <c r="K110" s="64">
        <v>-1618</v>
      </c>
      <c r="L110" s="64" t="s">
        <v>158</v>
      </c>
      <c r="M110" s="65" t="s">
        <v>153</v>
      </c>
      <c r="N110" s="65"/>
      <c r="O110" s="66" t="s">
        <v>154</v>
      </c>
      <c r="P110" s="66" t="s">
        <v>414</v>
      </c>
    </row>
    <row r="111" spans="1:16" ht="12.75" customHeight="1" x14ac:dyDescent="0.2">
      <c r="A111" s="38" t="str">
        <f t="shared" si="6"/>
        <v> BBS 35 </v>
      </c>
      <c r="B111" s="2" t="str">
        <f t="shared" si="7"/>
        <v>I</v>
      </c>
      <c r="C111" s="38">
        <f t="shared" si="8"/>
        <v>43392.33</v>
      </c>
      <c r="D111" t="str">
        <f t="shared" si="9"/>
        <v>vis</v>
      </c>
      <c r="E111">
        <f>VLOOKUP(C111,Active!C$21:E$958,3,FALSE)</f>
        <v>-1572.983133766432</v>
      </c>
      <c r="F111" s="2" t="s">
        <v>143</v>
      </c>
      <c r="G111" t="str">
        <f t="shared" si="10"/>
        <v>43392.330</v>
      </c>
      <c r="H111" s="38">
        <f t="shared" si="11"/>
        <v>-1573</v>
      </c>
      <c r="I111" s="64" t="s">
        <v>419</v>
      </c>
      <c r="J111" s="65" t="s">
        <v>420</v>
      </c>
      <c r="K111" s="64">
        <v>-1573</v>
      </c>
      <c r="L111" s="64" t="s">
        <v>198</v>
      </c>
      <c r="M111" s="65" t="s">
        <v>153</v>
      </c>
      <c r="N111" s="65"/>
      <c r="O111" s="66" t="s">
        <v>252</v>
      </c>
      <c r="P111" s="66" t="s">
        <v>81</v>
      </c>
    </row>
    <row r="112" spans="1:16" ht="12.75" customHeight="1" x14ac:dyDescent="0.2">
      <c r="A112" s="38" t="str">
        <f t="shared" si="6"/>
        <v> BBS 35 </v>
      </c>
      <c r="B112" s="2" t="str">
        <f t="shared" si="7"/>
        <v>I</v>
      </c>
      <c r="C112" s="38">
        <f t="shared" si="8"/>
        <v>43392.330999999998</v>
      </c>
      <c r="D112" t="str">
        <f t="shared" si="9"/>
        <v>vis</v>
      </c>
      <c r="E112">
        <f>VLOOKUP(C112,Active!C$21:E$958,3,FALSE)</f>
        <v>-1572.9816282828638</v>
      </c>
      <c r="F112" s="2" t="s">
        <v>143</v>
      </c>
      <c r="G112" t="str">
        <f t="shared" si="10"/>
        <v>43392.331</v>
      </c>
      <c r="H112" s="38">
        <f t="shared" si="11"/>
        <v>-1573</v>
      </c>
      <c r="I112" s="64" t="s">
        <v>421</v>
      </c>
      <c r="J112" s="65" t="s">
        <v>422</v>
      </c>
      <c r="K112" s="64">
        <v>-1573</v>
      </c>
      <c r="L112" s="64" t="s">
        <v>166</v>
      </c>
      <c r="M112" s="65" t="s">
        <v>153</v>
      </c>
      <c r="N112" s="65"/>
      <c r="O112" s="66" t="s">
        <v>154</v>
      </c>
      <c r="P112" s="66" t="s">
        <v>81</v>
      </c>
    </row>
    <row r="113" spans="1:16" ht="12.75" customHeight="1" x14ac:dyDescent="0.2">
      <c r="A113" s="38" t="str">
        <f t="shared" si="6"/>
        <v> BBS 35 </v>
      </c>
      <c r="B113" s="2" t="str">
        <f t="shared" si="7"/>
        <v>I</v>
      </c>
      <c r="C113" s="38">
        <f t="shared" si="8"/>
        <v>43402.292999999998</v>
      </c>
      <c r="D113" t="str">
        <f t="shared" si="9"/>
        <v>vis</v>
      </c>
      <c r="E113">
        <f>VLOOKUP(C113,Active!C$21:E$958,3,FALSE)</f>
        <v>-1557.984000924976</v>
      </c>
      <c r="F113" s="2" t="s">
        <v>143</v>
      </c>
      <c r="G113" t="str">
        <f t="shared" si="10"/>
        <v>43402.293</v>
      </c>
      <c r="H113" s="38">
        <f t="shared" si="11"/>
        <v>-1558</v>
      </c>
      <c r="I113" s="64" t="s">
        <v>423</v>
      </c>
      <c r="J113" s="65" t="s">
        <v>424</v>
      </c>
      <c r="K113" s="64">
        <v>-1558</v>
      </c>
      <c r="L113" s="64" t="s">
        <v>198</v>
      </c>
      <c r="M113" s="65" t="s">
        <v>153</v>
      </c>
      <c r="N113" s="65"/>
      <c r="O113" s="66" t="s">
        <v>154</v>
      </c>
      <c r="P113" s="66" t="s">
        <v>81</v>
      </c>
    </row>
    <row r="114" spans="1:16" ht="12.75" customHeight="1" x14ac:dyDescent="0.2">
      <c r="A114" s="38" t="str">
        <f t="shared" si="6"/>
        <v> BBS 35 </v>
      </c>
      <c r="B114" s="2" t="str">
        <f t="shared" si="7"/>
        <v>I</v>
      </c>
      <c r="C114" s="38">
        <f t="shared" si="8"/>
        <v>43402.302000000003</v>
      </c>
      <c r="D114" t="str">
        <f t="shared" si="9"/>
        <v>vis</v>
      </c>
      <c r="E114">
        <f>VLOOKUP(C114,Active!C$21:E$958,3,FALSE)</f>
        <v>-1557.9704515728076</v>
      </c>
      <c r="F114" s="2" t="s">
        <v>143</v>
      </c>
      <c r="G114" t="str">
        <f t="shared" si="10"/>
        <v>43402.302</v>
      </c>
      <c r="H114" s="38">
        <f t="shared" si="11"/>
        <v>-1558</v>
      </c>
      <c r="I114" s="64" t="s">
        <v>425</v>
      </c>
      <c r="J114" s="65" t="s">
        <v>426</v>
      </c>
      <c r="K114" s="64">
        <v>-1558</v>
      </c>
      <c r="L114" s="64" t="s">
        <v>277</v>
      </c>
      <c r="M114" s="65" t="s">
        <v>153</v>
      </c>
      <c r="N114" s="65"/>
      <c r="O114" s="66" t="s">
        <v>252</v>
      </c>
      <c r="P114" s="66" t="s">
        <v>81</v>
      </c>
    </row>
    <row r="115" spans="1:16" ht="12.75" customHeight="1" x14ac:dyDescent="0.2">
      <c r="A115" s="38" t="str">
        <f t="shared" si="6"/>
        <v> BBS 37 </v>
      </c>
      <c r="B115" s="2" t="str">
        <f t="shared" si="7"/>
        <v>I</v>
      </c>
      <c r="C115" s="38">
        <f t="shared" si="8"/>
        <v>43579.646999999997</v>
      </c>
      <c r="D115" t="str">
        <f t="shared" si="9"/>
        <v>vis</v>
      </c>
      <c r="E115">
        <f>VLOOKUP(C115,Active!C$21:E$958,3,FALSE)</f>
        <v>-1290.9804672539337</v>
      </c>
      <c r="F115" s="2" t="s">
        <v>143</v>
      </c>
      <c r="G115" t="str">
        <f t="shared" si="10"/>
        <v>43579.647</v>
      </c>
      <c r="H115" s="38">
        <f t="shared" si="11"/>
        <v>-1291</v>
      </c>
      <c r="I115" s="64" t="s">
        <v>427</v>
      </c>
      <c r="J115" s="65" t="s">
        <v>428</v>
      </c>
      <c r="K115" s="64">
        <v>-1291</v>
      </c>
      <c r="L115" s="64" t="s">
        <v>172</v>
      </c>
      <c r="M115" s="65" t="s">
        <v>153</v>
      </c>
      <c r="N115" s="65"/>
      <c r="O115" s="66" t="s">
        <v>154</v>
      </c>
      <c r="P115" s="66" t="s">
        <v>429</v>
      </c>
    </row>
    <row r="116" spans="1:16" ht="12.75" customHeight="1" x14ac:dyDescent="0.2">
      <c r="A116" s="38" t="str">
        <f t="shared" si="6"/>
        <v> BBS 38 </v>
      </c>
      <c r="B116" s="2" t="str">
        <f t="shared" si="7"/>
        <v>I</v>
      </c>
      <c r="C116" s="38">
        <f t="shared" si="8"/>
        <v>43726.432000000001</v>
      </c>
      <c r="D116" t="str">
        <f t="shared" si="9"/>
        <v>vis</v>
      </c>
      <c r="E116">
        <f>VLOOKUP(C116,Active!C$21:E$958,3,FALSE)</f>
        <v>-1069.9980609371603</v>
      </c>
      <c r="F116" s="2" t="s">
        <v>143</v>
      </c>
      <c r="G116" t="str">
        <f t="shared" si="10"/>
        <v>43726.432</v>
      </c>
      <c r="H116" s="38">
        <f t="shared" si="11"/>
        <v>-1070</v>
      </c>
      <c r="I116" s="64" t="s">
        <v>430</v>
      </c>
      <c r="J116" s="65" t="s">
        <v>431</v>
      </c>
      <c r="K116" s="64">
        <v>-1070</v>
      </c>
      <c r="L116" s="64" t="s">
        <v>432</v>
      </c>
      <c r="M116" s="65" t="s">
        <v>153</v>
      </c>
      <c r="N116" s="65"/>
      <c r="O116" s="66" t="s">
        <v>154</v>
      </c>
      <c r="P116" s="66" t="s">
        <v>433</v>
      </c>
    </row>
    <row r="117" spans="1:16" ht="12.75" customHeight="1" x14ac:dyDescent="0.2">
      <c r="A117" s="38" t="str">
        <f t="shared" si="6"/>
        <v> BBS 38 </v>
      </c>
      <c r="B117" s="2" t="str">
        <f t="shared" si="7"/>
        <v>I</v>
      </c>
      <c r="C117" s="38">
        <f t="shared" si="8"/>
        <v>43732.411999999997</v>
      </c>
      <c r="D117" t="str">
        <f t="shared" si="9"/>
        <v>vis</v>
      </c>
      <c r="E117">
        <f>VLOOKUP(C117,Active!C$21:E$958,3,FALSE)</f>
        <v>-1060.995269168428</v>
      </c>
      <c r="F117" s="2" t="s">
        <v>143</v>
      </c>
      <c r="G117" t="str">
        <f t="shared" si="10"/>
        <v>43732.412</v>
      </c>
      <c r="H117" s="38">
        <f t="shared" si="11"/>
        <v>-1061</v>
      </c>
      <c r="I117" s="64" t="s">
        <v>434</v>
      </c>
      <c r="J117" s="65" t="s">
        <v>435</v>
      </c>
      <c r="K117" s="64">
        <v>-1061</v>
      </c>
      <c r="L117" s="64" t="s">
        <v>285</v>
      </c>
      <c r="M117" s="65" t="s">
        <v>153</v>
      </c>
      <c r="N117" s="65"/>
      <c r="O117" s="66" t="s">
        <v>154</v>
      </c>
      <c r="P117" s="66" t="s">
        <v>433</v>
      </c>
    </row>
    <row r="118" spans="1:16" ht="12.75" customHeight="1" x14ac:dyDescent="0.2">
      <c r="A118" s="38" t="str">
        <f t="shared" si="6"/>
        <v> BBS 38 </v>
      </c>
      <c r="B118" s="2" t="str">
        <f t="shared" si="7"/>
        <v>I</v>
      </c>
      <c r="C118" s="38">
        <f t="shared" si="8"/>
        <v>43732.442999999999</v>
      </c>
      <c r="D118" t="str">
        <f t="shared" si="9"/>
        <v>vis</v>
      </c>
      <c r="E118">
        <f>VLOOKUP(C118,Active!C$21:E$958,3,FALSE)</f>
        <v>-1060.9485991776494</v>
      </c>
      <c r="F118" s="2" t="s">
        <v>143</v>
      </c>
      <c r="G118" t="str">
        <f t="shared" si="10"/>
        <v>43732.443</v>
      </c>
      <c r="H118" s="38">
        <f t="shared" si="11"/>
        <v>-1061</v>
      </c>
      <c r="I118" s="64" t="s">
        <v>436</v>
      </c>
      <c r="J118" s="65" t="s">
        <v>437</v>
      </c>
      <c r="K118" s="64">
        <v>-1061</v>
      </c>
      <c r="L118" s="64" t="s">
        <v>438</v>
      </c>
      <c r="M118" s="65" t="s">
        <v>153</v>
      </c>
      <c r="N118" s="65"/>
      <c r="O118" s="66" t="s">
        <v>399</v>
      </c>
      <c r="P118" s="66" t="s">
        <v>433</v>
      </c>
    </row>
    <row r="119" spans="1:16" ht="12.75" customHeight="1" x14ac:dyDescent="0.2">
      <c r="A119" s="38" t="str">
        <f t="shared" si="6"/>
        <v> BBS 38 </v>
      </c>
      <c r="B119" s="2" t="str">
        <f t="shared" si="7"/>
        <v>I</v>
      </c>
      <c r="C119" s="38">
        <f t="shared" si="8"/>
        <v>43734.425999999999</v>
      </c>
      <c r="D119" t="str">
        <f t="shared" si="9"/>
        <v>vis</v>
      </c>
      <c r="E119">
        <f>VLOOKUP(C119,Active!C$21:E$958,3,FALSE)</f>
        <v>-1057.9632252516612</v>
      </c>
      <c r="F119" s="2" t="s">
        <v>143</v>
      </c>
      <c r="G119" t="str">
        <f t="shared" si="10"/>
        <v>43734.426</v>
      </c>
      <c r="H119" s="38">
        <f t="shared" si="11"/>
        <v>-1058</v>
      </c>
      <c r="I119" s="64" t="s">
        <v>439</v>
      </c>
      <c r="J119" s="65" t="s">
        <v>440</v>
      </c>
      <c r="K119" s="64">
        <v>-1058</v>
      </c>
      <c r="L119" s="64" t="s">
        <v>382</v>
      </c>
      <c r="M119" s="65" t="s">
        <v>153</v>
      </c>
      <c r="N119" s="65"/>
      <c r="O119" s="66" t="s">
        <v>154</v>
      </c>
      <c r="P119" s="66" t="s">
        <v>433</v>
      </c>
    </row>
    <row r="120" spans="1:16" ht="12.75" customHeight="1" x14ac:dyDescent="0.2">
      <c r="A120" s="38" t="str">
        <f t="shared" si="6"/>
        <v> BBS 38 </v>
      </c>
      <c r="B120" s="2" t="str">
        <f t="shared" si="7"/>
        <v>I</v>
      </c>
      <c r="C120" s="38">
        <f t="shared" si="8"/>
        <v>43742.39</v>
      </c>
      <c r="D120" t="str">
        <f t="shared" si="9"/>
        <v>vis</v>
      </c>
      <c r="E120">
        <f>VLOOKUP(C120,Active!C$21:E$958,3,FALSE)</f>
        <v>-1045.9735540733614</v>
      </c>
      <c r="F120" s="2" t="s">
        <v>143</v>
      </c>
      <c r="G120" t="str">
        <f t="shared" si="10"/>
        <v>43742.390</v>
      </c>
      <c r="H120" s="38">
        <f t="shared" si="11"/>
        <v>-1046</v>
      </c>
      <c r="I120" s="64" t="s">
        <v>441</v>
      </c>
      <c r="J120" s="65" t="s">
        <v>442</v>
      </c>
      <c r="K120" s="64">
        <v>-1046</v>
      </c>
      <c r="L120" s="64" t="s">
        <v>224</v>
      </c>
      <c r="M120" s="65" t="s">
        <v>153</v>
      </c>
      <c r="N120" s="65"/>
      <c r="O120" s="66" t="s">
        <v>154</v>
      </c>
      <c r="P120" s="66" t="s">
        <v>433</v>
      </c>
    </row>
    <row r="121" spans="1:16" ht="12.75" customHeight="1" x14ac:dyDescent="0.2">
      <c r="A121" s="38" t="str">
        <f t="shared" si="6"/>
        <v> BBS 39 </v>
      </c>
      <c r="B121" s="2" t="str">
        <f t="shared" si="7"/>
        <v>I</v>
      </c>
      <c r="C121" s="38">
        <f t="shared" si="8"/>
        <v>43754.338000000003</v>
      </c>
      <c r="D121" t="str">
        <f t="shared" si="9"/>
        <v>vis</v>
      </c>
      <c r="E121">
        <f>VLOOKUP(C121,Active!C$21:E$958,3,FALSE)</f>
        <v>-1027.986036338759</v>
      </c>
      <c r="F121" s="2" t="s">
        <v>143</v>
      </c>
      <c r="G121" t="str">
        <f t="shared" si="10"/>
        <v>43754.338</v>
      </c>
      <c r="H121" s="38">
        <f t="shared" si="11"/>
        <v>-1028</v>
      </c>
      <c r="I121" s="64" t="s">
        <v>443</v>
      </c>
      <c r="J121" s="65" t="s">
        <v>444</v>
      </c>
      <c r="K121" s="64">
        <v>-1028</v>
      </c>
      <c r="L121" s="64" t="s">
        <v>163</v>
      </c>
      <c r="M121" s="65" t="s">
        <v>153</v>
      </c>
      <c r="N121" s="65"/>
      <c r="O121" s="66" t="s">
        <v>173</v>
      </c>
      <c r="P121" s="66" t="s">
        <v>445</v>
      </c>
    </row>
    <row r="122" spans="1:16" ht="12.75" customHeight="1" x14ac:dyDescent="0.2">
      <c r="A122" s="38" t="str">
        <f t="shared" si="6"/>
        <v> BBS 44 </v>
      </c>
      <c r="B122" s="2" t="str">
        <f t="shared" si="7"/>
        <v>I</v>
      </c>
      <c r="C122" s="38">
        <f t="shared" si="8"/>
        <v>44078.483999999997</v>
      </c>
      <c r="D122" t="str">
        <f t="shared" si="9"/>
        <v>vis</v>
      </c>
      <c r="E122">
        <f>VLOOKUP(C122,Active!C$21:E$958,3,FALSE)</f>
        <v>-539.98955796594373</v>
      </c>
      <c r="F122" s="2" t="s">
        <v>143</v>
      </c>
      <c r="G122" t="str">
        <f t="shared" si="10"/>
        <v>44078.484</v>
      </c>
      <c r="H122" s="38">
        <f t="shared" si="11"/>
        <v>-540</v>
      </c>
      <c r="I122" s="64" t="s">
        <v>446</v>
      </c>
      <c r="J122" s="65" t="s">
        <v>447</v>
      </c>
      <c r="K122" s="64">
        <v>-540</v>
      </c>
      <c r="L122" s="64" t="s">
        <v>203</v>
      </c>
      <c r="M122" s="65" t="s">
        <v>153</v>
      </c>
      <c r="N122" s="65"/>
      <c r="O122" s="66" t="s">
        <v>154</v>
      </c>
      <c r="P122" s="66" t="s">
        <v>448</v>
      </c>
    </row>
    <row r="123" spans="1:16" ht="12.75" customHeight="1" x14ac:dyDescent="0.2">
      <c r="A123" s="38" t="str">
        <f t="shared" si="6"/>
        <v> BBS 44 </v>
      </c>
      <c r="B123" s="2" t="str">
        <f t="shared" si="7"/>
        <v>I</v>
      </c>
      <c r="C123" s="38">
        <f t="shared" si="8"/>
        <v>44082.464999999997</v>
      </c>
      <c r="D123" t="str">
        <f t="shared" si="9"/>
        <v>vis</v>
      </c>
      <c r="E123">
        <f>VLOOKUP(C123,Active!C$21:E$958,3,FALSE)</f>
        <v>-533.99622786036753</v>
      </c>
      <c r="F123" s="2" t="s">
        <v>143</v>
      </c>
      <c r="G123" t="str">
        <f t="shared" si="10"/>
        <v>44082.465</v>
      </c>
      <c r="H123" s="38">
        <f t="shared" si="11"/>
        <v>-534</v>
      </c>
      <c r="I123" s="64" t="s">
        <v>449</v>
      </c>
      <c r="J123" s="65" t="s">
        <v>450</v>
      </c>
      <c r="K123" s="64">
        <v>-534</v>
      </c>
      <c r="L123" s="64" t="s">
        <v>285</v>
      </c>
      <c r="M123" s="65" t="s">
        <v>153</v>
      </c>
      <c r="N123" s="65"/>
      <c r="O123" s="66" t="s">
        <v>399</v>
      </c>
      <c r="P123" s="66" t="s">
        <v>448</v>
      </c>
    </row>
    <row r="124" spans="1:16" ht="12.75" customHeight="1" x14ac:dyDescent="0.2">
      <c r="A124" s="38" t="str">
        <f t="shared" si="6"/>
        <v> BBS 44 </v>
      </c>
      <c r="B124" s="2" t="str">
        <f t="shared" si="7"/>
        <v>I</v>
      </c>
      <c r="C124" s="38">
        <f t="shared" si="8"/>
        <v>44114.347000000002</v>
      </c>
      <c r="D124" t="str">
        <f t="shared" si="9"/>
        <v>vis</v>
      </c>
      <c r="E124">
        <f>VLOOKUP(C124,Active!C$21:E$958,3,FALSE)</f>
        <v>-485.99840057425303</v>
      </c>
      <c r="F124" s="2" t="s">
        <v>143</v>
      </c>
      <c r="G124" t="str">
        <f t="shared" si="10"/>
        <v>44114.347</v>
      </c>
      <c r="H124" s="38">
        <f t="shared" si="11"/>
        <v>-486</v>
      </c>
      <c r="I124" s="64" t="s">
        <v>451</v>
      </c>
      <c r="J124" s="65" t="s">
        <v>452</v>
      </c>
      <c r="K124" s="64">
        <v>-486</v>
      </c>
      <c r="L124" s="64" t="s">
        <v>432</v>
      </c>
      <c r="M124" s="65" t="s">
        <v>153</v>
      </c>
      <c r="N124" s="65"/>
      <c r="O124" s="66" t="s">
        <v>252</v>
      </c>
      <c r="P124" s="66" t="s">
        <v>448</v>
      </c>
    </row>
    <row r="125" spans="1:16" ht="12.75" customHeight="1" x14ac:dyDescent="0.2">
      <c r="A125" s="38" t="str">
        <f t="shared" si="6"/>
        <v> BBS 44 </v>
      </c>
      <c r="B125" s="2" t="str">
        <f t="shared" si="7"/>
        <v>I</v>
      </c>
      <c r="C125" s="38">
        <f t="shared" si="8"/>
        <v>44114.358999999997</v>
      </c>
      <c r="D125" t="str">
        <f t="shared" si="9"/>
        <v>vis</v>
      </c>
      <c r="E125">
        <f>VLOOKUP(C125,Active!C$21:E$958,3,FALSE)</f>
        <v>-485.98033477137989</v>
      </c>
      <c r="F125" s="2" t="s">
        <v>143</v>
      </c>
      <c r="G125" t="str">
        <f t="shared" si="10"/>
        <v>44114.359</v>
      </c>
      <c r="H125" s="38">
        <f t="shared" si="11"/>
        <v>-486</v>
      </c>
      <c r="I125" s="64" t="s">
        <v>453</v>
      </c>
      <c r="J125" s="65" t="s">
        <v>454</v>
      </c>
      <c r="K125" s="64">
        <v>-486</v>
      </c>
      <c r="L125" s="64" t="s">
        <v>172</v>
      </c>
      <c r="M125" s="65" t="s">
        <v>153</v>
      </c>
      <c r="N125" s="65"/>
      <c r="O125" s="66" t="s">
        <v>399</v>
      </c>
      <c r="P125" s="66" t="s">
        <v>448</v>
      </c>
    </row>
    <row r="126" spans="1:16" ht="12.75" customHeight="1" x14ac:dyDescent="0.2">
      <c r="A126" s="38" t="str">
        <f t="shared" si="6"/>
        <v> BBS 44 </v>
      </c>
      <c r="B126" s="2" t="str">
        <f t="shared" si="7"/>
        <v>I</v>
      </c>
      <c r="C126" s="38">
        <f t="shared" si="8"/>
        <v>44116.345000000001</v>
      </c>
      <c r="D126" t="str">
        <f t="shared" si="9"/>
        <v>vis</v>
      </c>
      <c r="E126">
        <f>VLOOKUP(C126,Active!C$21:E$958,3,FALSE)</f>
        <v>-482.99044439466513</v>
      </c>
      <c r="F126" s="2" t="s">
        <v>143</v>
      </c>
      <c r="G126" t="str">
        <f t="shared" si="10"/>
        <v>44116.345</v>
      </c>
      <c r="H126" s="38">
        <f t="shared" si="11"/>
        <v>-483</v>
      </c>
      <c r="I126" s="64" t="s">
        <v>455</v>
      </c>
      <c r="J126" s="65" t="s">
        <v>456</v>
      </c>
      <c r="K126" s="64">
        <v>-483</v>
      </c>
      <c r="L126" s="64" t="s">
        <v>158</v>
      </c>
      <c r="M126" s="65" t="s">
        <v>153</v>
      </c>
      <c r="N126" s="65"/>
      <c r="O126" s="66" t="s">
        <v>252</v>
      </c>
      <c r="P126" s="66" t="s">
        <v>448</v>
      </c>
    </row>
    <row r="127" spans="1:16" ht="12.75" customHeight="1" x14ac:dyDescent="0.2">
      <c r="A127" s="38" t="str">
        <f t="shared" si="6"/>
        <v> BBS 45 </v>
      </c>
      <c r="B127" s="2" t="str">
        <f t="shared" si="7"/>
        <v>I</v>
      </c>
      <c r="C127" s="38">
        <f t="shared" si="8"/>
        <v>44124.32</v>
      </c>
      <c r="D127" t="str">
        <f t="shared" si="9"/>
        <v>vis</v>
      </c>
      <c r="E127">
        <f>VLOOKUP(C127,Active!C$21:E$958,3,FALSE)</f>
        <v>-470.98421289706044</v>
      </c>
      <c r="F127" s="2" t="s">
        <v>143</v>
      </c>
      <c r="G127" t="str">
        <f t="shared" si="10"/>
        <v>44124.320</v>
      </c>
      <c r="H127" s="38">
        <f t="shared" si="11"/>
        <v>-471</v>
      </c>
      <c r="I127" s="64" t="s">
        <v>457</v>
      </c>
      <c r="J127" s="65" t="s">
        <v>458</v>
      </c>
      <c r="K127" s="64">
        <v>-471</v>
      </c>
      <c r="L127" s="64" t="s">
        <v>176</v>
      </c>
      <c r="M127" s="65" t="s">
        <v>153</v>
      </c>
      <c r="N127" s="65"/>
      <c r="O127" s="66" t="s">
        <v>154</v>
      </c>
      <c r="P127" s="66" t="s">
        <v>459</v>
      </c>
    </row>
    <row r="128" spans="1:16" ht="12.75" customHeight="1" x14ac:dyDescent="0.2">
      <c r="A128" s="38" t="str">
        <f t="shared" si="6"/>
        <v> BBS 45 </v>
      </c>
      <c r="B128" s="2" t="str">
        <f t="shared" si="7"/>
        <v>I</v>
      </c>
      <c r="C128" s="38">
        <f t="shared" si="8"/>
        <v>44130.296000000002</v>
      </c>
      <c r="D128" t="str">
        <f t="shared" si="9"/>
        <v>vis</v>
      </c>
      <c r="E128">
        <f>VLOOKUP(C128,Active!C$21:E$958,3,FALSE)</f>
        <v>-461.98744306261187</v>
      </c>
      <c r="F128" s="2" t="s">
        <v>143</v>
      </c>
      <c r="G128" t="str">
        <f t="shared" si="10"/>
        <v>44130.296</v>
      </c>
      <c r="H128" s="38">
        <f t="shared" si="11"/>
        <v>-462</v>
      </c>
      <c r="I128" s="64" t="s">
        <v>460</v>
      </c>
      <c r="J128" s="65" t="s">
        <v>461</v>
      </c>
      <c r="K128" s="64">
        <v>-462</v>
      </c>
      <c r="L128" s="64" t="s">
        <v>152</v>
      </c>
      <c r="M128" s="65" t="s">
        <v>153</v>
      </c>
      <c r="N128" s="65"/>
      <c r="O128" s="66" t="s">
        <v>154</v>
      </c>
      <c r="P128" s="66" t="s">
        <v>459</v>
      </c>
    </row>
    <row r="129" spans="1:16" ht="12.75" customHeight="1" x14ac:dyDescent="0.2">
      <c r="A129" s="38" t="str">
        <f t="shared" si="6"/>
        <v> BBS 45 </v>
      </c>
      <c r="B129" s="2" t="str">
        <f t="shared" si="7"/>
        <v>I</v>
      </c>
      <c r="C129" s="38">
        <f t="shared" si="8"/>
        <v>44136.281000000003</v>
      </c>
      <c r="D129" t="str">
        <f t="shared" si="9"/>
        <v>vis</v>
      </c>
      <c r="E129">
        <f>VLOOKUP(C129,Active!C$21:E$958,3,FALSE)</f>
        <v>-452.97712387600569</v>
      </c>
      <c r="F129" s="2" t="s">
        <v>143</v>
      </c>
      <c r="G129" t="str">
        <f t="shared" si="10"/>
        <v>44136.281</v>
      </c>
      <c r="H129" s="38">
        <f t="shared" si="11"/>
        <v>-453</v>
      </c>
      <c r="I129" s="64" t="s">
        <v>462</v>
      </c>
      <c r="J129" s="65" t="s">
        <v>463</v>
      </c>
      <c r="K129" s="64">
        <v>-453</v>
      </c>
      <c r="L129" s="64" t="s">
        <v>212</v>
      </c>
      <c r="M129" s="65" t="s">
        <v>153</v>
      </c>
      <c r="N129" s="65"/>
      <c r="O129" s="66" t="s">
        <v>154</v>
      </c>
      <c r="P129" s="66" t="s">
        <v>459</v>
      </c>
    </row>
    <row r="130" spans="1:16" ht="12.75" customHeight="1" x14ac:dyDescent="0.2">
      <c r="A130" s="38" t="str">
        <f t="shared" si="6"/>
        <v>IBVS 1867 </v>
      </c>
      <c r="B130" s="2" t="str">
        <f t="shared" si="7"/>
        <v>I</v>
      </c>
      <c r="C130" s="38">
        <f t="shared" si="8"/>
        <v>44437.165800000002</v>
      </c>
      <c r="D130" t="str">
        <f t="shared" si="9"/>
        <v>vis</v>
      </c>
      <c r="E130">
        <f>VLOOKUP(C130,Active!C$21:E$958,3,FALSE)</f>
        <v>0</v>
      </c>
      <c r="F130" s="2" t="s">
        <v>143</v>
      </c>
      <c r="G130" t="str">
        <f t="shared" si="10"/>
        <v>44437.1658</v>
      </c>
      <c r="H130" s="38">
        <f t="shared" si="11"/>
        <v>0</v>
      </c>
      <c r="I130" s="64" t="s">
        <v>464</v>
      </c>
      <c r="J130" s="65" t="s">
        <v>465</v>
      </c>
      <c r="K130" s="64">
        <v>0</v>
      </c>
      <c r="L130" s="64" t="s">
        <v>466</v>
      </c>
      <c r="M130" s="65" t="s">
        <v>238</v>
      </c>
      <c r="N130" s="65" t="s">
        <v>239</v>
      </c>
      <c r="O130" s="66" t="s">
        <v>467</v>
      </c>
      <c r="P130" s="67" t="s">
        <v>468</v>
      </c>
    </row>
    <row r="131" spans="1:16" ht="12.75" customHeight="1" x14ac:dyDescent="0.2">
      <c r="A131" s="38" t="str">
        <f t="shared" si="6"/>
        <v> BBS 49 </v>
      </c>
      <c r="B131" s="2" t="str">
        <f t="shared" si="7"/>
        <v>I</v>
      </c>
      <c r="C131" s="38">
        <f t="shared" si="8"/>
        <v>44442.499000000003</v>
      </c>
      <c r="D131" t="str">
        <f t="shared" si="9"/>
        <v>vis</v>
      </c>
      <c r="E131">
        <f>VLOOKUP(C131,Active!C$21:E$958,3,FALSE)</f>
        <v>8.0290449934856873</v>
      </c>
      <c r="F131" s="2" t="s">
        <v>143</v>
      </c>
      <c r="G131" t="str">
        <f t="shared" si="10"/>
        <v>44442.499</v>
      </c>
      <c r="H131" s="38">
        <f t="shared" si="11"/>
        <v>8</v>
      </c>
      <c r="I131" s="64" t="s">
        <v>469</v>
      </c>
      <c r="J131" s="65" t="s">
        <v>470</v>
      </c>
      <c r="K131" s="64">
        <v>8</v>
      </c>
      <c r="L131" s="64" t="s">
        <v>195</v>
      </c>
      <c r="M131" s="65" t="s">
        <v>153</v>
      </c>
      <c r="N131" s="65"/>
      <c r="O131" s="66" t="s">
        <v>154</v>
      </c>
      <c r="P131" s="66" t="s">
        <v>471</v>
      </c>
    </row>
    <row r="132" spans="1:16" ht="12.75" customHeight="1" x14ac:dyDescent="0.2">
      <c r="A132" s="38" t="str">
        <f t="shared" si="6"/>
        <v> BBS 49 </v>
      </c>
      <c r="B132" s="2" t="str">
        <f t="shared" si="7"/>
        <v>I</v>
      </c>
      <c r="C132" s="38">
        <f t="shared" si="8"/>
        <v>44450.457999999999</v>
      </c>
      <c r="D132" t="str">
        <f t="shared" si="9"/>
        <v>vis</v>
      </c>
      <c r="E132">
        <f>VLOOKUP(C132,Active!C$21:E$958,3,FALSE)</f>
        <v>20.01118875391159</v>
      </c>
      <c r="F132" s="2" t="s">
        <v>143</v>
      </c>
      <c r="G132" t="str">
        <f t="shared" si="10"/>
        <v>44450.458</v>
      </c>
      <c r="H132" s="38">
        <f t="shared" si="11"/>
        <v>20</v>
      </c>
      <c r="I132" s="64" t="s">
        <v>472</v>
      </c>
      <c r="J132" s="65" t="s">
        <v>473</v>
      </c>
      <c r="K132" s="64">
        <v>20</v>
      </c>
      <c r="L132" s="64" t="s">
        <v>203</v>
      </c>
      <c r="M132" s="65" t="s">
        <v>153</v>
      </c>
      <c r="N132" s="65"/>
      <c r="O132" s="66" t="s">
        <v>399</v>
      </c>
      <c r="P132" s="66" t="s">
        <v>471</v>
      </c>
    </row>
    <row r="133" spans="1:16" ht="12.75" customHeight="1" x14ac:dyDescent="0.2">
      <c r="A133" s="38" t="str">
        <f t="shared" si="6"/>
        <v> BBS 49 </v>
      </c>
      <c r="B133" s="2" t="str">
        <f t="shared" si="7"/>
        <v>I</v>
      </c>
      <c r="C133" s="38">
        <f t="shared" si="8"/>
        <v>44452.442000000003</v>
      </c>
      <c r="D133" t="str">
        <f t="shared" si="9"/>
        <v>vis</v>
      </c>
      <c r="E133">
        <f>VLOOKUP(C133,Active!C$21:E$958,3,FALSE)</f>
        <v>22.998068163479022</v>
      </c>
      <c r="F133" s="2" t="s">
        <v>143</v>
      </c>
      <c r="G133" t="str">
        <f t="shared" si="10"/>
        <v>44452.442</v>
      </c>
      <c r="H133" s="38">
        <f t="shared" si="11"/>
        <v>23</v>
      </c>
      <c r="I133" s="64" t="s">
        <v>474</v>
      </c>
      <c r="J133" s="65" t="s">
        <v>475</v>
      </c>
      <c r="K133" s="64">
        <v>23</v>
      </c>
      <c r="L133" s="64" t="s">
        <v>476</v>
      </c>
      <c r="M133" s="65" t="s">
        <v>153</v>
      </c>
      <c r="N133" s="65"/>
      <c r="O133" s="66" t="s">
        <v>154</v>
      </c>
      <c r="P133" s="66" t="s">
        <v>471</v>
      </c>
    </row>
    <row r="134" spans="1:16" ht="12.75" customHeight="1" x14ac:dyDescent="0.2">
      <c r="A134" s="38" t="str">
        <f t="shared" si="6"/>
        <v> BBS 49 </v>
      </c>
      <c r="B134" s="2" t="str">
        <f t="shared" si="7"/>
        <v>I</v>
      </c>
      <c r="C134" s="38">
        <f t="shared" si="8"/>
        <v>44458.440999999999</v>
      </c>
      <c r="D134" t="str">
        <f t="shared" si="9"/>
        <v>vis</v>
      </c>
      <c r="E134">
        <f>VLOOKUP(C134,Active!C$21:E$958,3,FALSE)</f>
        <v>32.029464120105679</v>
      </c>
      <c r="F134" s="2" t="s">
        <v>143</v>
      </c>
      <c r="G134" t="str">
        <f t="shared" si="10"/>
        <v>44458.441</v>
      </c>
      <c r="H134" s="38">
        <f t="shared" si="11"/>
        <v>32</v>
      </c>
      <c r="I134" s="64" t="s">
        <v>477</v>
      </c>
      <c r="J134" s="65" t="s">
        <v>478</v>
      </c>
      <c r="K134" s="64">
        <v>32</v>
      </c>
      <c r="L134" s="64" t="s">
        <v>277</v>
      </c>
      <c r="M134" s="65" t="s">
        <v>153</v>
      </c>
      <c r="N134" s="65"/>
      <c r="O134" s="66" t="s">
        <v>399</v>
      </c>
      <c r="P134" s="66" t="s">
        <v>471</v>
      </c>
    </row>
    <row r="135" spans="1:16" ht="12.75" customHeight="1" x14ac:dyDescent="0.2">
      <c r="A135" s="38" t="str">
        <f t="shared" si="6"/>
        <v>IBVS 2185 </v>
      </c>
      <c r="B135" s="2" t="str">
        <f t="shared" si="7"/>
        <v>II</v>
      </c>
      <c r="C135" s="38">
        <f t="shared" si="8"/>
        <v>44458.752999999997</v>
      </c>
      <c r="D135" t="str">
        <f t="shared" si="9"/>
        <v>vis</v>
      </c>
      <c r="E135">
        <f>VLOOKUP(C135,Active!C$21:E$958,3,FALSE)</f>
        <v>32.499174994993488</v>
      </c>
      <c r="F135" s="2" t="s">
        <v>143</v>
      </c>
      <c r="G135" t="str">
        <f t="shared" si="10"/>
        <v>44458.753</v>
      </c>
      <c r="H135" s="38">
        <f t="shared" si="11"/>
        <v>32.5</v>
      </c>
      <c r="I135" s="64" t="s">
        <v>479</v>
      </c>
      <c r="J135" s="65" t="s">
        <v>480</v>
      </c>
      <c r="K135" s="64">
        <v>32.5</v>
      </c>
      <c r="L135" s="64" t="s">
        <v>476</v>
      </c>
      <c r="M135" s="65" t="s">
        <v>238</v>
      </c>
      <c r="N135" s="65" t="s">
        <v>239</v>
      </c>
      <c r="O135" s="66" t="s">
        <v>481</v>
      </c>
      <c r="P135" s="67" t="s">
        <v>482</v>
      </c>
    </row>
    <row r="136" spans="1:16" ht="12.75" customHeight="1" x14ac:dyDescent="0.2">
      <c r="A136" s="38" t="str">
        <f t="shared" si="6"/>
        <v> BBS 49 </v>
      </c>
      <c r="B136" s="2" t="str">
        <f t="shared" si="7"/>
        <v>I</v>
      </c>
      <c r="C136" s="38">
        <f t="shared" si="8"/>
        <v>44466.404000000002</v>
      </c>
      <c r="D136" t="str">
        <f t="shared" si="9"/>
        <v>vis</v>
      </c>
      <c r="E136">
        <f>VLOOKUP(C136,Active!C$21:E$958,3,FALSE)</f>
        <v>44.017629814837228</v>
      </c>
      <c r="F136" s="2" t="s">
        <v>143</v>
      </c>
      <c r="G136" t="str">
        <f t="shared" si="10"/>
        <v>44466.404</v>
      </c>
      <c r="H136" s="38">
        <f t="shared" si="11"/>
        <v>44</v>
      </c>
      <c r="I136" s="64" t="s">
        <v>483</v>
      </c>
      <c r="J136" s="65" t="s">
        <v>484</v>
      </c>
      <c r="K136" s="64">
        <v>44</v>
      </c>
      <c r="L136" s="64" t="s">
        <v>166</v>
      </c>
      <c r="M136" s="65" t="s">
        <v>153</v>
      </c>
      <c r="N136" s="65"/>
      <c r="O136" s="66" t="s">
        <v>399</v>
      </c>
      <c r="P136" s="66" t="s">
        <v>471</v>
      </c>
    </row>
    <row r="137" spans="1:16" ht="12.75" customHeight="1" x14ac:dyDescent="0.2">
      <c r="A137" s="38" t="str">
        <f t="shared" si="6"/>
        <v> BBS 49 </v>
      </c>
      <c r="B137" s="2" t="str">
        <f t="shared" si="7"/>
        <v>I</v>
      </c>
      <c r="C137" s="38">
        <f t="shared" si="8"/>
        <v>44470.375999999997</v>
      </c>
      <c r="D137" t="str">
        <f t="shared" si="9"/>
        <v>vis</v>
      </c>
      <c r="E137">
        <f>VLOOKUP(C137,Active!C$21:E$958,3,FALSE)</f>
        <v>49.997410568244888</v>
      </c>
      <c r="F137" s="2" t="s">
        <v>143</v>
      </c>
      <c r="G137" t="str">
        <f t="shared" si="10"/>
        <v>44470.376</v>
      </c>
      <c r="H137" s="38">
        <f t="shared" si="11"/>
        <v>50</v>
      </c>
      <c r="I137" s="64" t="s">
        <v>485</v>
      </c>
      <c r="J137" s="65" t="s">
        <v>486</v>
      </c>
      <c r="K137" s="64">
        <v>50</v>
      </c>
      <c r="L137" s="64" t="s">
        <v>487</v>
      </c>
      <c r="M137" s="65" t="s">
        <v>153</v>
      </c>
      <c r="N137" s="65"/>
      <c r="O137" s="66" t="s">
        <v>252</v>
      </c>
      <c r="P137" s="66" t="s">
        <v>471</v>
      </c>
    </row>
    <row r="138" spans="1:16" ht="12.75" customHeight="1" x14ac:dyDescent="0.2">
      <c r="A138" s="38" t="str">
        <f t="shared" si="6"/>
        <v> BBS 49 </v>
      </c>
      <c r="B138" s="2" t="str">
        <f t="shared" si="7"/>
        <v>I</v>
      </c>
      <c r="C138" s="38">
        <f t="shared" si="8"/>
        <v>44470.392999999996</v>
      </c>
      <c r="D138" t="str">
        <f t="shared" si="9"/>
        <v>vis</v>
      </c>
      <c r="E138">
        <f>VLOOKUP(C138,Active!C$21:E$958,3,FALSE)</f>
        <v>50.023003788991872</v>
      </c>
      <c r="F138" s="2" t="s">
        <v>143</v>
      </c>
      <c r="G138" t="str">
        <f t="shared" si="10"/>
        <v>44470.393</v>
      </c>
      <c r="H138" s="38">
        <f t="shared" si="11"/>
        <v>50</v>
      </c>
      <c r="I138" s="64" t="s">
        <v>488</v>
      </c>
      <c r="J138" s="65" t="s">
        <v>489</v>
      </c>
      <c r="K138" s="64">
        <v>50</v>
      </c>
      <c r="L138" s="64" t="s">
        <v>212</v>
      </c>
      <c r="M138" s="65" t="s">
        <v>153</v>
      </c>
      <c r="N138" s="65"/>
      <c r="O138" s="66" t="s">
        <v>154</v>
      </c>
      <c r="P138" s="66" t="s">
        <v>471</v>
      </c>
    </row>
    <row r="139" spans="1:16" ht="12.75" customHeight="1" x14ac:dyDescent="0.2">
      <c r="A139" s="38" t="str">
        <f t="shared" ref="A139:A202" si="12">P139</f>
        <v> BBS 49 </v>
      </c>
      <c r="B139" s="2" t="str">
        <f t="shared" ref="B139:B202" si="13">IF(H139=INT(H139),"I","II")</f>
        <v>I</v>
      </c>
      <c r="C139" s="38">
        <f t="shared" ref="C139:C202" si="14">1*G139</f>
        <v>44476.362000000001</v>
      </c>
      <c r="D139" t="str">
        <f t="shared" ref="D139:D202" si="15">VLOOKUP(F139,I$1:J$5,2,FALSE)</f>
        <v>vis</v>
      </c>
      <c r="E139">
        <f>VLOOKUP(C139,Active!C$21:E$958,3,FALSE)</f>
        <v>59.009235238430207</v>
      </c>
      <c r="F139" s="2" t="s">
        <v>143</v>
      </c>
      <c r="G139" t="str">
        <f t="shared" ref="G139:G202" si="16">MID(I139,3,LEN(I139)-3)</f>
        <v>44476.362</v>
      </c>
      <c r="H139" s="38">
        <f t="shared" ref="H139:H202" si="17">1*K139</f>
        <v>59</v>
      </c>
      <c r="I139" s="64" t="s">
        <v>490</v>
      </c>
      <c r="J139" s="65" t="s">
        <v>491</v>
      </c>
      <c r="K139" s="64">
        <v>59</v>
      </c>
      <c r="L139" s="64" t="s">
        <v>158</v>
      </c>
      <c r="M139" s="65" t="s">
        <v>153</v>
      </c>
      <c r="N139" s="65"/>
      <c r="O139" s="66" t="s">
        <v>173</v>
      </c>
      <c r="P139" s="66" t="s">
        <v>471</v>
      </c>
    </row>
    <row r="140" spans="1:16" ht="12.75" customHeight="1" x14ac:dyDescent="0.2">
      <c r="A140" s="38" t="str">
        <f t="shared" si="12"/>
        <v> BBS 50 </v>
      </c>
      <c r="B140" s="2" t="str">
        <f t="shared" si="13"/>
        <v>I</v>
      </c>
      <c r="C140" s="38">
        <f t="shared" si="14"/>
        <v>44484.33</v>
      </c>
      <c r="D140" t="str">
        <f t="shared" si="15"/>
        <v>vis</v>
      </c>
      <c r="E140">
        <f>VLOOKUP(C140,Active!C$21:E$958,3,FALSE)</f>
        <v>71.00492835102466</v>
      </c>
      <c r="F140" s="2" t="s">
        <v>143</v>
      </c>
      <c r="G140" t="str">
        <f t="shared" si="16"/>
        <v>44484.330</v>
      </c>
      <c r="H140" s="38">
        <f t="shared" si="17"/>
        <v>71</v>
      </c>
      <c r="I140" s="64" t="s">
        <v>492</v>
      </c>
      <c r="J140" s="65" t="s">
        <v>493</v>
      </c>
      <c r="K140" s="64">
        <v>71</v>
      </c>
      <c r="L140" s="64" t="s">
        <v>285</v>
      </c>
      <c r="M140" s="65" t="s">
        <v>153</v>
      </c>
      <c r="N140" s="65"/>
      <c r="O140" s="66" t="s">
        <v>154</v>
      </c>
      <c r="P140" s="66" t="s">
        <v>494</v>
      </c>
    </row>
    <row r="141" spans="1:16" ht="12.75" customHeight="1" x14ac:dyDescent="0.2">
      <c r="A141" s="38" t="str">
        <f t="shared" si="12"/>
        <v> BBS 50 </v>
      </c>
      <c r="B141" s="2" t="str">
        <f t="shared" si="13"/>
        <v>I</v>
      </c>
      <c r="C141" s="38">
        <f t="shared" si="14"/>
        <v>44486.328999999998</v>
      </c>
      <c r="D141" t="str">
        <f t="shared" si="15"/>
        <v>vis</v>
      </c>
      <c r="E141">
        <f>VLOOKUP(C141,Active!C$21:E$958,3,FALSE)</f>
        <v>74.014390014180776</v>
      </c>
      <c r="F141" s="2" t="s">
        <v>143</v>
      </c>
      <c r="G141" t="str">
        <f t="shared" si="16"/>
        <v>44486.329</v>
      </c>
      <c r="H141" s="38">
        <f t="shared" si="17"/>
        <v>74</v>
      </c>
      <c r="I141" s="64" t="s">
        <v>495</v>
      </c>
      <c r="J141" s="65" t="s">
        <v>496</v>
      </c>
      <c r="K141" s="64">
        <v>74</v>
      </c>
      <c r="L141" s="64" t="s">
        <v>176</v>
      </c>
      <c r="M141" s="65" t="s">
        <v>153</v>
      </c>
      <c r="N141" s="65"/>
      <c r="O141" s="66" t="s">
        <v>252</v>
      </c>
      <c r="P141" s="66" t="s">
        <v>494</v>
      </c>
    </row>
    <row r="142" spans="1:16" ht="12.75" customHeight="1" x14ac:dyDescent="0.2">
      <c r="A142" s="38" t="str">
        <f t="shared" si="12"/>
        <v> BBS 50 </v>
      </c>
      <c r="B142" s="2" t="str">
        <f t="shared" si="13"/>
        <v>I</v>
      </c>
      <c r="C142" s="38">
        <f t="shared" si="14"/>
        <v>44490.307000000001</v>
      </c>
      <c r="D142" t="str">
        <f t="shared" si="15"/>
        <v>vis</v>
      </c>
      <c r="E142">
        <f>VLOOKUP(C142,Active!C$21:E$958,3,FALSE)</f>
        <v>80.003203669041426</v>
      </c>
      <c r="F142" s="2" t="s">
        <v>143</v>
      </c>
      <c r="G142" t="str">
        <f t="shared" si="16"/>
        <v>44490.307</v>
      </c>
      <c r="H142" s="38">
        <f t="shared" si="17"/>
        <v>80</v>
      </c>
      <c r="I142" s="64" t="s">
        <v>497</v>
      </c>
      <c r="J142" s="65" t="s">
        <v>498</v>
      </c>
      <c r="K142" s="64">
        <v>80</v>
      </c>
      <c r="L142" s="64" t="s">
        <v>499</v>
      </c>
      <c r="M142" s="65" t="s">
        <v>153</v>
      </c>
      <c r="N142" s="65"/>
      <c r="O142" s="66" t="s">
        <v>252</v>
      </c>
      <c r="P142" s="66" t="s">
        <v>494</v>
      </c>
    </row>
    <row r="143" spans="1:16" ht="12.75" customHeight="1" x14ac:dyDescent="0.2">
      <c r="A143" s="38" t="str">
        <f t="shared" si="12"/>
        <v> BBS 50 </v>
      </c>
      <c r="B143" s="2" t="str">
        <f t="shared" si="13"/>
        <v>I</v>
      </c>
      <c r="C143" s="38">
        <f t="shared" si="14"/>
        <v>44490.313999999998</v>
      </c>
      <c r="D143" t="str">
        <f t="shared" si="15"/>
        <v>vis</v>
      </c>
      <c r="E143">
        <f>VLOOKUP(C143,Active!C$21:E$958,3,FALSE)</f>
        <v>80.013742054051676</v>
      </c>
      <c r="F143" s="2" t="s">
        <v>143</v>
      </c>
      <c r="G143" t="str">
        <f t="shared" si="16"/>
        <v>44490.314</v>
      </c>
      <c r="H143" s="38">
        <f t="shared" si="17"/>
        <v>80</v>
      </c>
      <c r="I143" s="64" t="s">
        <v>500</v>
      </c>
      <c r="J143" s="65" t="s">
        <v>501</v>
      </c>
      <c r="K143" s="64">
        <v>80</v>
      </c>
      <c r="L143" s="64" t="s">
        <v>163</v>
      </c>
      <c r="M143" s="65" t="s">
        <v>153</v>
      </c>
      <c r="N143" s="65"/>
      <c r="O143" s="66" t="s">
        <v>154</v>
      </c>
      <c r="P143" s="66" t="s">
        <v>494</v>
      </c>
    </row>
    <row r="144" spans="1:16" ht="12.75" customHeight="1" x14ac:dyDescent="0.2">
      <c r="A144" s="38" t="str">
        <f t="shared" si="12"/>
        <v> MVS 9.90 </v>
      </c>
      <c r="B144" s="2" t="str">
        <f t="shared" si="13"/>
        <v>I</v>
      </c>
      <c r="C144" s="38">
        <f t="shared" si="14"/>
        <v>44822.425000000003</v>
      </c>
      <c r="D144" t="str">
        <f t="shared" si="15"/>
        <v>vis</v>
      </c>
      <c r="E144">
        <f>VLOOKUP(C144,Active!C$21:E$958,3,FALSE)</f>
        <v>580.00139708875668</v>
      </c>
      <c r="F144" s="2" t="s">
        <v>143</v>
      </c>
      <c r="G144" t="str">
        <f t="shared" si="16"/>
        <v>44822.425</v>
      </c>
      <c r="H144" s="38">
        <f t="shared" si="17"/>
        <v>580</v>
      </c>
      <c r="I144" s="64" t="s">
        <v>502</v>
      </c>
      <c r="J144" s="65" t="s">
        <v>503</v>
      </c>
      <c r="K144" s="64">
        <v>580</v>
      </c>
      <c r="L144" s="64" t="s">
        <v>432</v>
      </c>
      <c r="M144" s="65" t="s">
        <v>153</v>
      </c>
      <c r="N144" s="65"/>
      <c r="O144" s="66" t="s">
        <v>504</v>
      </c>
      <c r="P144" s="66" t="s">
        <v>505</v>
      </c>
    </row>
    <row r="145" spans="1:16" ht="12.75" customHeight="1" x14ac:dyDescent="0.2">
      <c r="A145" s="38" t="str">
        <f t="shared" si="12"/>
        <v> MVS 9.90 </v>
      </c>
      <c r="B145" s="2" t="str">
        <f t="shared" si="13"/>
        <v>I</v>
      </c>
      <c r="C145" s="38">
        <f t="shared" si="14"/>
        <v>44822.428</v>
      </c>
      <c r="D145" t="str">
        <f t="shared" si="15"/>
        <v>vis</v>
      </c>
      <c r="E145">
        <f>VLOOKUP(C145,Active!C$21:E$958,3,FALSE)</f>
        <v>580.0059135394722</v>
      </c>
      <c r="F145" s="2" t="s">
        <v>143</v>
      </c>
      <c r="G145" t="str">
        <f t="shared" si="16"/>
        <v>44822.428</v>
      </c>
      <c r="H145" s="38">
        <f t="shared" si="17"/>
        <v>580</v>
      </c>
      <c r="I145" s="64" t="s">
        <v>506</v>
      </c>
      <c r="J145" s="65" t="s">
        <v>507</v>
      </c>
      <c r="K145" s="64">
        <v>580</v>
      </c>
      <c r="L145" s="64" t="s">
        <v>508</v>
      </c>
      <c r="M145" s="65" t="s">
        <v>153</v>
      </c>
      <c r="N145" s="65"/>
      <c r="O145" s="66" t="s">
        <v>509</v>
      </c>
      <c r="P145" s="66" t="s">
        <v>505</v>
      </c>
    </row>
    <row r="146" spans="1:16" ht="12.75" customHeight="1" x14ac:dyDescent="0.2">
      <c r="A146" s="38" t="str">
        <f t="shared" si="12"/>
        <v> MVS 9.90 </v>
      </c>
      <c r="B146" s="2" t="str">
        <f t="shared" si="13"/>
        <v>I</v>
      </c>
      <c r="C146" s="38">
        <f t="shared" si="14"/>
        <v>44822.428999999996</v>
      </c>
      <c r="D146" t="str">
        <f t="shared" si="15"/>
        <v>vis</v>
      </c>
      <c r="E146">
        <f>VLOOKUP(C146,Active!C$21:E$958,3,FALSE)</f>
        <v>580.00741902304048</v>
      </c>
      <c r="F146" s="2" t="s">
        <v>143</v>
      </c>
      <c r="G146" t="str">
        <f t="shared" si="16"/>
        <v>44822.429</v>
      </c>
      <c r="H146" s="38">
        <f t="shared" si="17"/>
        <v>580</v>
      </c>
      <c r="I146" s="64" t="s">
        <v>510</v>
      </c>
      <c r="J146" s="65" t="s">
        <v>511</v>
      </c>
      <c r="K146" s="64">
        <v>580</v>
      </c>
      <c r="L146" s="64" t="s">
        <v>218</v>
      </c>
      <c r="M146" s="65" t="s">
        <v>153</v>
      </c>
      <c r="N146" s="65"/>
      <c r="O146" s="66" t="s">
        <v>512</v>
      </c>
      <c r="P146" s="66" t="s">
        <v>505</v>
      </c>
    </row>
    <row r="147" spans="1:16" ht="12.75" customHeight="1" x14ac:dyDescent="0.2">
      <c r="A147" s="38" t="str">
        <f t="shared" si="12"/>
        <v> MVS 9.90 </v>
      </c>
      <c r="B147" s="2" t="str">
        <f t="shared" si="13"/>
        <v>I</v>
      </c>
      <c r="C147" s="38">
        <f t="shared" si="14"/>
        <v>44822.432999999997</v>
      </c>
      <c r="D147" t="str">
        <f t="shared" si="15"/>
        <v>vis</v>
      </c>
      <c r="E147">
        <f>VLOOKUP(C147,Active!C$21:E$958,3,FALSE)</f>
        <v>580.01344095733521</v>
      </c>
      <c r="F147" s="2" t="s">
        <v>143</v>
      </c>
      <c r="G147" t="str">
        <f t="shared" si="16"/>
        <v>44822.433</v>
      </c>
      <c r="H147" s="38">
        <f t="shared" si="17"/>
        <v>580</v>
      </c>
      <c r="I147" s="64" t="s">
        <v>513</v>
      </c>
      <c r="J147" s="65" t="s">
        <v>514</v>
      </c>
      <c r="K147" s="64">
        <v>580</v>
      </c>
      <c r="L147" s="64" t="s">
        <v>163</v>
      </c>
      <c r="M147" s="65" t="s">
        <v>153</v>
      </c>
      <c r="N147" s="65"/>
      <c r="O147" s="66" t="s">
        <v>515</v>
      </c>
      <c r="P147" s="66" t="s">
        <v>505</v>
      </c>
    </row>
    <row r="148" spans="1:16" ht="12.75" customHeight="1" x14ac:dyDescent="0.2">
      <c r="A148" s="38" t="str">
        <f t="shared" si="12"/>
        <v> MVS 9.90 </v>
      </c>
      <c r="B148" s="2" t="str">
        <f t="shared" si="13"/>
        <v>I</v>
      </c>
      <c r="C148" s="38">
        <f t="shared" si="14"/>
        <v>44822.434000000001</v>
      </c>
      <c r="D148" t="str">
        <f t="shared" si="15"/>
        <v>vis</v>
      </c>
      <c r="E148">
        <f>VLOOKUP(C148,Active!C$21:E$958,3,FALSE)</f>
        <v>580.01494644091429</v>
      </c>
      <c r="F148" s="2" t="s">
        <v>143</v>
      </c>
      <c r="G148" t="str">
        <f t="shared" si="16"/>
        <v>44822.434</v>
      </c>
      <c r="H148" s="38">
        <f t="shared" si="17"/>
        <v>580</v>
      </c>
      <c r="I148" s="64" t="s">
        <v>516</v>
      </c>
      <c r="J148" s="65" t="s">
        <v>517</v>
      </c>
      <c r="K148" s="64">
        <v>580</v>
      </c>
      <c r="L148" s="64" t="s">
        <v>176</v>
      </c>
      <c r="M148" s="65" t="s">
        <v>153</v>
      </c>
      <c r="N148" s="65"/>
      <c r="O148" s="66" t="s">
        <v>518</v>
      </c>
      <c r="P148" s="66" t="s">
        <v>505</v>
      </c>
    </row>
    <row r="149" spans="1:16" ht="12.75" customHeight="1" x14ac:dyDescent="0.2">
      <c r="A149" s="38" t="str">
        <f t="shared" si="12"/>
        <v> MVS 9.90 </v>
      </c>
      <c r="B149" s="2" t="str">
        <f t="shared" si="13"/>
        <v>I</v>
      </c>
      <c r="C149" s="38">
        <f t="shared" si="14"/>
        <v>44824.432999999997</v>
      </c>
      <c r="D149" t="str">
        <f t="shared" si="15"/>
        <v>vis</v>
      </c>
      <c r="E149">
        <f>VLOOKUP(C149,Active!C$21:E$958,3,FALSE)</f>
        <v>583.0244081040704</v>
      </c>
      <c r="F149" s="2" t="s">
        <v>143</v>
      </c>
      <c r="G149" t="str">
        <f t="shared" si="16"/>
        <v>44824.433</v>
      </c>
      <c r="H149" s="38">
        <f t="shared" si="17"/>
        <v>583</v>
      </c>
      <c r="I149" s="64" t="s">
        <v>519</v>
      </c>
      <c r="J149" s="65" t="s">
        <v>520</v>
      </c>
      <c r="K149" s="64">
        <v>583</v>
      </c>
      <c r="L149" s="64" t="s">
        <v>365</v>
      </c>
      <c r="M149" s="65" t="s">
        <v>153</v>
      </c>
      <c r="N149" s="65"/>
      <c r="O149" s="66" t="s">
        <v>504</v>
      </c>
      <c r="P149" s="66" t="s">
        <v>505</v>
      </c>
    </row>
    <row r="150" spans="1:16" ht="12.75" customHeight="1" x14ac:dyDescent="0.2">
      <c r="A150" s="38" t="str">
        <f t="shared" si="12"/>
        <v> MVS 9.90 </v>
      </c>
      <c r="B150" s="2" t="str">
        <f t="shared" si="13"/>
        <v>I</v>
      </c>
      <c r="C150" s="38">
        <f t="shared" si="14"/>
        <v>44824.442000000003</v>
      </c>
      <c r="D150" t="str">
        <f t="shared" si="15"/>
        <v>vis</v>
      </c>
      <c r="E150">
        <f>VLOOKUP(C150,Active!C$21:E$958,3,FALSE)</f>
        <v>583.03795745623893</v>
      </c>
      <c r="F150" s="2" t="s">
        <v>143</v>
      </c>
      <c r="G150" t="str">
        <f t="shared" si="16"/>
        <v>44824.442</v>
      </c>
      <c r="H150" s="38">
        <f t="shared" si="17"/>
        <v>583</v>
      </c>
      <c r="I150" s="64" t="s">
        <v>521</v>
      </c>
      <c r="J150" s="65" t="s">
        <v>522</v>
      </c>
      <c r="K150" s="64">
        <v>583</v>
      </c>
      <c r="L150" s="64" t="s">
        <v>267</v>
      </c>
      <c r="M150" s="65" t="s">
        <v>153</v>
      </c>
      <c r="N150" s="65"/>
      <c r="O150" s="66" t="s">
        <v>523</v>
      </c>
      <c r="P150" s="66" t="s">
        <v>505</v>
      </c>
    </row>
    <row r="151" spans="1:16" ht="12.75" customHeight="1" x14ac:dyDescent="0.2">
      <c r="A151" s="38" t="str">
        <f t="shared" si="12"/>
        <v> BBS 56 </v>
      </c>
      <c r="B151" s="2" t="str">
        <f t="shared" si="13"/>
        <v>I</v>
      </c>
      <c r="C151" s="38">
        <f t="shared" si="14"/>
        <v>44832.394</v>
      </c>
      <c r="D151" t="str">
        <f t="shared" si="15"/>
        <v>vis</v>
      </c>
      <c r="E151">
        <f>VLOOKUP(C151,Active!C$21:E$958,3,FALSE)</f>
        <v>595.00956283165465</v>
      </c>
      <c r="F151" s="2" t="s">
        <v>143</v>
      </c>
      <c r="G151" t="str">
        <f t="shared" si="16"/>
        <v>44832.394</v>
      </c>
      <c r="H151" s="38">
        <f t="shared" si="17"/>
        <v>595</v>
      </c>
      <c r="I151" s="64" t="s">
        <v>524</v>
      </c>
      <c r="J151" s="65" t="s">
        <v>525</v>
      </c>
      <c r="K151" s="64">
        <v>595</v>
      </c>
      <c r="L151" s="64" t="s">
        <v>158</v>
      </c>
      <c r="M151" s="65" t="s">
        <v>153</v>
      </c>
      <c r="N151" s="65"/>
      <c r="O151" s="66" t="s">
        <v>154</v>
      </c>
      <c r="P151" s="66" t="s">
        <v>526</v>
      </c>
    </row>
    <row r="152" spans="1:16" ht="12.75" customHeight="1" x14ac:dyDescent="0.2">
      <c r="A152" s="38" t="str">
        <f t="shared" si="12"/>
        <v> BBS 56 </v>
      </c>
      <c r="B152" s="2" t="str">
        <f t="shared" si="13"/>
        <v>I</v>
      </c>
      <c r="C152" s="38">
        <f t="shared" si="14"/>
        <v>44832.398000000001</v>
      </c>
      <c r="D152" t="str">
        <f t="shared" si="15"/>
        <v>vis</v>
      </c>
      <c r="E152">
        <f>VLOOKUP(C152,Active!C$21:E$958,3,FALSE)</f>
        <v>595.01558476594937</v>
      </c>
      <c r="F152" s="2" t="s">
        <v>143</v>
      </c>
      <c r="G152" t="str">
        <f t="shared" si="16"/>
        <v>44832.398</v>
      </c>
      <c r="H152" s="38">
        <f t="shared" si="17"/>
        <v>595</v>
      </c>
      <c r="I152" s="64" t="s">
        <v>527</v>
      </c>
      <c r="J152" s="65" t="s">
        <v>528</v>
      </c>
      <c r="K152" s="64">
        <v>595</v>
      </c>
      <c r="L152" s="64" t="s">
        <v>176</v>
      </c>
      <c r="M152" s="65" t="s">
        <v>153</v>
      </c>
      <c r="N152" s="65"/>
      <c r="O152" s="66" t="s">
        <v>399</v>
      </c>
      <c r="P152" s="66" t="s">
        <v>526</v>
      </c>
    </row>
    <row r="153" spans="1:16" ht="12.75" customHeight="1" x14ac:dyDescent="0.2">
      <c r="A153" s="38" t="str">
        <f t="shared" si="12"/>
        <v> BBS 56 </v>
      </c>
      <c r="B153" s="2" t="str">
        <f t="shared" si="13"/>
        <v>I</v>
      </c>
      <c r="C153" s="38">
        <f t="shared" si="14"/>
        <v>44834.392999999996</v>
      </c>
      <c r="D153" t="str">
        <f t="shared" si="15"/>
        <v>vis</v>
      </c>
      <c r="E153">
        <f>VLOOKUP(C153,Active!C$21:E$958,3,FALSE)</f>
        <v>598.01902449481076</v>
      </c>
      <c r="F153" s="2" t="s">
        <v>143</v>
      </c>
      <c r="G153" t="str">
        <f t="shared" si="16"/>
        <v>44834.393</v>
      </c>
      <c r="H153" s="38">
        <f t="shared" si="17"/>
        <v>598</v>
      </c>
      <c r="I153" s="64" t="s">
        <v>529</v>
      </c>
      <c r="J153" s="65" t="s">
        <v>530</v>
      </c>
      <c r="K153" s="64">
        <v>598</v>
      </c>
      <c r="L153" s="64" t="s">
        <v>172</v>
      </c>
      <c r="M153" s="65" t="s">
        <v>153</v>
      </c>
      <c r="N153" s="65"/>
      <c r="O153" s="66" t="s">
        <v>154</v>
      </c>
      <c r="P153" s="66" t="s">
        <v>526</v>
      </c>
    </row>
    <row r="154" spans="1:16" ht="12.75" customHeight="1" x14ac:dyDescent="0.2">
      <c r="A154" s="38" t="str">
        <f t="shared" si="12"/>
        <v> BBS 56 </v>
      </c>
      <c r="B154" s="2" t="str">
        <f t="shared" si="13"/>
        <v>I</v>
      </c>
      <c r="C154" s="38">
        <f t="shared" si="14"/>
        <v>44842.357000000004</v>
      </c>
      <c r="D154" t="str">
        <f t="shared" si="15"/>
        <v>vis</v>
      </c>
      <c r="E154">
        <f>VLOOKUP(C154,Active!C$21:E$958,3,FALSE)</f>
        <v>610.00869567312145</v>
      </c>
      <c r="F154" s="2" t="s">
        <v>143</v>
      </c>
      <c r="G154" t="str">
        <f t="shared" si="16"/>
        <v>44842.357</v>
      </c>
      <c r="H154" s="38">
        <f t="shared" si="17"/>
        <v>610</v>
      </c>
      <c r="I154" s="64" t="s">
        <v>531</v>
      </c>
      <c r="J154" s="65" t="s">
        <v>532</v>
      </c>
      <c r="K154" s="64">
        <v>610</v>
      </c>
      <c r="L154" s="64" t="s">
        <v>158</v>
      </c>
      <c r="M154" s="65" t="s">
        <v>153</v>
      </c>
      <c r="N154" s="65"/>
      <c r="O154" s="66" t="s">
        <v>252</v>
      </c>
      <c r="P154" s="66" t="s">
        <v>526</v>
      </c>
    </row>
    <row r="155" spans="1:16" ht="12.75" customHeight="1" x14ac:dyDescent="0.2">
      <c r="A155" s="38" t="str">
        <f t="shared" si="12"/>
        <v> BBS 61 </v>
      </c>
      <c r="B155" s="2" t="str">
        <f t="shared" si="13"/>
        <v>I</v>
      </c>
      <c r="C155" s="38">
        <f t="shared" si="14"/>
        <v>45162.512000000002</v>
      </c>
      <c r="D155" t="str">
        <f t="shared" si="15"/>
        <v>vis</v>
      </c>
      <c r="E155">
        <f>VLOOKUP(C155,Active!C$21:E$958,3,FALSE)</f>
        <v>1091.9967891046347</v>
      </c>
      <c r="F155" s="2" t="s">
        <v>143</v>
      </c>
      <c r="G155" t="str">
        <f t="shared" si="16"/>
        <v>45162.512</v>
      </c>
      <c r="H155" s="38">
        <f t="shared" si="17"/>
        <v>1092</v>
      </c>
      <c r="I155" s="64" t="s">
        <v>533</v>
      </c>
      <c r="J155" s="65" t="s">
        <v>534</v>
      </c>
      <c r="K155" s="64">
        <v>1092</v>
      </c>
      <c r="L155" s="64" t="s">
        <v>487</v>
      </c>
      <c r="M155" s="65" t="s">
        <v>153</v>
      </c>
      <c r="N155" s="65"/>
      <c r="O155" s="66" t="s">
        <v>399</v>
      </c>
      <c r="P155" s="66" t="s">
        <v>535</v>
      </c>
    </row>
    <row r="156" spans="1:16" ht="12.75" customHeight="1" x14ac:dyDescent="0.2">
      <c r="A156" s="38" t="str">
        <f t="shared" si="12"/>
        <v> BBS 61 </v>
      </c>
      <c r="B156" s="2" t="str">
        <f t="shared" si="13"/>
        <v>I</v>
      </c>
      <c r="C156" s="38">
        <f t="shared" si="14"/>
        <v>45172.483999999997</v>
      </c>
      <c r="D156" t="str">
        <f t="shared" si="15"/>
        <v>vis</v>
      </c>
      <c r="E156">
        <f>VLOOKUP(C156,Active!C$21:E$958,3,FALSE)</f>
        <v>1107.0094712982482</v>
      </c>
      <c r="F156" s="2" t="s">
        <v>143</v>
      </c>
      <c r="G156" t="str">
        <f t="shared" si="16"/>
        <v>45172.484</v>
      </c>
      <c r="H156" s="38">
        <f t="shared" si="17"/>
        <v>1107</v>
      </c>
      <c r="I156" s="64" t="s">
        <v>536</v>
      </c>
      <c r="J156" s="65" t="s">
        <v>537</v>
      </c>
      <c r="K156" s="64">
        <v>1107</v>
      </c>
      <c r="L156" s="64" t="s">
        <v>158</v>
      </c>
      <c r="M156" s="65" t="s">
        <v>153</v>
      </c>
      <c r="N156" s="65"/>
      <c r="O156" s="66" t="s">
        <v>399</v>
      </c>
      <c r="P156" s="66" t="s">
        <v>535</v>
      </c>
    </row>
    <row r="157" spans="1:16" ht="12.75" customHeight="1" x14ac:dyDescent="0.2">
      <c r="A157" s="38" t="str">
        <f t="shared" si="12"/>
        <v> BBS 61 </v>
      </c>
      <c r="B157" s="2" t="str">
        <f t="shared" si="13"/>
        <v>I</v>
      </c>
      <c r="C157" s="38">
        <f t="shared" si="14"/>
        <v>45176.47</v>
      </c>
      <c r="D157" t="str">
        <f t="shared" si="15"/>
        <v>vis</v>
      </c>
      <c r="E157">
        <f>VLOOKUP(C157,Active!C$21:E$958,3,FALSE)</f>
        <v>1113.0103288216981</v>
      </c>
      <c r="F157" s="2" t="s">
        <v>143</v>
      </c>
      <c r="G157" t="str">
        <f t="shared" si="16"/>
        <v>45176.470</v>
      </c>
      <c r="H157" s="38">
        <f t="shared" si="17"/>
        <v>1113</v>
      </c>
      <c r="I157" s="64" t="s">
        <v>538</v>
      </c>
      <c r="J157" s="65" t="s">
        <v>539</v>
      </c>
      <c r="K157" s="64">
        <v>1113</v>
      </c>
      <c r="L157" s="64" t="s">
        <v>203</v>
      </c>
      <c r="M157" s="65" t="s">
        <v>153</v>
      </c>
      <c r="N157" s="65"/>
      <c r="O157" s="66" t="s">
        <v>399</v>
      </c>
      <c r="P157" s="66" t="s">
        <v>535</v>
      </c>
    </row>
    <row r="158" spans="1:16" ht="12.75" customHeight="1" x14ac:dyDescent="0.2">
      <c r="A158" s="38" t="str">
        <f t="shared" si="12"/>
        <v> BBS 61 </v>
      </c>
      <c r="B158" s="2" t="str">
        <f t="shared" si="13"/>
        <v>I</v>
      </c>
      <c r="C158" s="38">
        <f t="shared" si="14"/>
        <v>45182.449000000001</v>
      </c>
      <c r="D158" t="str">
        <f t="shared" si="15"/>
        <v>vis</v>
      </c>
      <c r="E158">
        <f>VLOOKUP(C158,Active!C$21:E$958,3,FALSE)</f>
        <v>1122.0116151068623</v>
      </c>
      <c r="F158" s="2" t="s">
        <v>143</v>
      </c>
      <c r="G158" t="str">
        <f t="shared" si="16"/>
        <v>45182.449</v>
      </c>
      <c r="H158" s="38">
        <f t="shared" si="17"/>
        <v>1122</v>
      </c>
      <c r="I158" s="64" t="s">
        <v>540</v>
      </c>
      <c r="J158" s="65" t="s">
        <v>541</v>
      </c>
      <c r="K158" s="64">
        <v>1122</v>
      </c>
      <c r="L158" s="64" t="s">
        <v>152</v>
      </c>
      <c r="M158" s="65" t="s">
        <v>153</v>
      </c>
      <c r="N158" s="65"/>
      <c r="O158" s="66" t="s">
        <v>399</v>
      </c>
      <c r="P158" s="66" t="s">
        <v>535</v>
      </c>
    </row>
    <row r="159" spans="1:16" ht="12.75" customHeight="1" x14ac:dyDescent="0.2">
      <c r="A159" s="38" t="str">
        <f t="shared" si="12"/>
        <v> BBS 62 </v>
      </c>
      <c r="B159" s="2" t="str">
        <f t="shared" si="13"/>
        <v>I</v>
      </c>
      <c r="C159" s="38">
        <f t="shared" si="14"/>
        <v>45196.396999999997</v>
      </c>
      <c r="D159" t="str">
        <f t="shared" si="15"/>
        <v>vis</v>
      </c>
      <c r="E159">
        <f>VLOOKUP(C159,Active!C$21:E$958,3,FALSE)</f>
        <v>1143.010099988189</v>
      </c>
      <c r="F159" s="2" t="s">
        <v>143</v>
      </c>
      <c r="G159" t="str">
        <f t="shared" si="16"/>
        <v>45196.397</v>
      </c>
      <c r="H159" s="38">
        <f t="shared" si="17"/>
        <v>1143</v>
      </c>
      <c r="I159" s="64" t="s">
        <v>542</v>
      </c>
      <c r="J159" s="65" t="s">
        <v>543</v>
      </c>
      <c r="K159" s="64">
        <v>1143</v>
      </c>
      <c r="L159" s="64" t="s">
        <v>203</v>
      </c>
      <c r="M159" s="65" t="s">
        <v>153</v>
      </c>
      <c r="N159" s="65"/>
      <c r="O159" s="66" t="s">
        <v>399</v>
      </c>
      <c r="P159" s="66" t="s">
        <v>544</v>
      </c>
    </row>
    <row r="160" spans="1:16" ht="12.75" customHeight="1" x14ac:dyDescent="0.2">
      <c r="A160" s="38" t="str">
        <f t="shared" si="12"/>
        <v> BBS 62 </v>
      </c>
      <c r="B160" s="2" t="str">
        <f t="shared" si="13"/>
        <v>I</v>
      </c>
      <c r="C160" s="38">
        <f t="shared" si="14"/>
        <v>45200.377</v>
      </c>
      <c r="D160" t="str">
        <f t="shared" si="15"/>
        <v>vis</v>
      </c>
      <c r="E160">
        <f>VLOOKUP(C160,Active!C$21:E$958,3,FALSE)</f>
        <v>1149.001924610197</v>
      </c>
      <c r="F160" s="2" t="s">
        <v>143</v>
      </c>
      <c r="G160" t="str">
        <f t="shared" si="16"/>
        <v>45200.377</v>
      </c>
      <c r="H160" s="38">
        <f t="shared" si="17"/>
        <v>1149</v>
      </c>
      <c r="I160" s="64" t="s">
        <v>545</v>
      </c>
      <c r="J160" s="65" t="s">
        <v>546</v>
      </c>
      <c r="K160" s="64">
        <v>1149</v>
      </c>
      <c r="L160" s="64" t="s">
        <v>432</v>
      </c>
      <c r="M160" s="65" t="s">
        <v>153</v>
      </c>
      <c r="N160" s="65"/>
      <c r="O160" s="66" t="s">
        <v>252</v>
      </c>
      <c r="P160" s="66" t="s">
        <v>544</v>
      </c>
    </row>
    <row r="161" spans="1:16" ht="12.75" customHeight="1" x14ac:dyDescent="0.2">
      <c r="A161" s="38" t="str">
        <f t="shared" si="12"/>
        <v> BBS 62 </v>
      </c>
      <c r="B161" s="2" t="str">
        <f t="shared" si="13"/>
        <v>I</v>
      </c>
      <c r="C161" s="38">
        <f t="shared" si="14"/>
        <v>45216.324999999997</v>
      </c>
      <c r="D161" t="str">
        <f t="shared" si="15"/>
        <v>vis</v>
      </c>
      <c r="E161">
        <f>VLOOKUP(C161,Active!C$21:E$958,3,FALSE)</f>
        <v>1173.011376638259</v>
      </c>
      <c r="F161" s="2" t="s">
        <v>143</v>
      </c>
      <c r="G161" t="str">
        <f t="shared" si="16"/>
        <v>45216.325</v>
      </c>
      <c r="H161" s="38">
        <f t="shared" si="17"/>
        <v>1173</v>
      </c>
      <c r="I161" s="64" t="s">
        <v>547</v>
      </c>
      <c r="J161" s="65" t="s">
        <v>548</v>
      </c>
      <c r="K161" s="64">
        <v>1173</v>
      </c>
      <c r="L161" s="64" t="s">
        <v>152</v>
      </c>
      <c r="M161" s="65" t="s">
        <v>153</v>
      </c>
      <c r="N161" s="65"/>
      <c r="O161" s="66" t="s">
        <v>252</v>
      </c>
      <c r="P161" s="66" t="s">
        <v>544</v>
      </c>
    </row>
    <row r="162" spans="1:16" ht="12.75" customHeight="1" x14ac:dyDescent="0.2">
      <c r="A162" s="38" t="str">
        <f t="shared" si="12"/>
        <v> BBS 62 </v>
      </c>
      <c r="B162" s="2" t="str">
        <f t="shared" si="13"/>
        <v>I</v>
      </c>
      <c r="C162" s="38">
        <f t="shared" si="14"/>
        <v>45216.328999999998</v>
      </c>
      <c r="D162" t="str">
        <f t="shared" si="15"/>
        <v>vis</v>
      </c>
      <c r="E162">
        <f>VLOOKUP(C162,Active!C$21:E$958,3,FALSE)</f>
        <v>1173.0173985725537</v>
      </c>
      <c r="F162" s="2" t="s">
        <v>143</v>
      </c>
      <c r="G162" t="str">
        <f t="shared" si="16"/>
        <v>45216.329</v>
      </c>
      <c r="H162" s="38">
        <f t="shared" si="17"/>
        <v>1173</v>
      </c>
      <c r="I162" s="64" t="s">
        <v>549</v>
      </c>
      <c r="J162" s="65" t="s">
        <v>550</v>
      </c>
      <c r="K162" s="64">
        <v>1173</v>
      </c>
      <c r="L162" s="64" t="s">
        <v>166</v>
      </c>
      <c r="M162" s="65" t="s">
        <v>153</v>
      </c>
      <c r="N162" s="65"/>
      <c r="O162" s="66" t="s">
        <v>154</v>
      </c>
      <c r="P162" s="66" t="s">
        <v>544</v>
      </c>
    </row>
    <row r="163" spans="1:16" ht="12.75" customHeight="1" x14ac:dyDescent="0.2">
      <c r="A163" s="38" t="str">
        <f t="shared" si="12"/>
        <v> BBS 62 </v>
      </c>
      <c r="B163" s="2" t="str">
        <f t="shared" si="13"/>
        <v>I</v>
      </c>
      <c r="C163" s="38">
        <f t="shared" si="14"/>
        <v>45222.303999999996</v>
      </c>
      <c r="D163" t="str">
        <f t="shared" si="15"/>
        <v>vis</v>
      </c>
      <c r="E163">
        <f>VLOOKUP(C163,Active!C$21:E$958,3,FALSE)</f>
        <v>1182.0126629234232</v>
      </c>
      <c r="F163" s="2" t="s">
        <v>143</v>
      </c>
      <c r="G163" t="str">
        <f t="shared" si="16"/>
        <v>45222.304</v>
      </c>
      <c r="H163" s="38">
        <f t="shared" si="17"/>
        <v>1182</v>
      </c>
      <c r="I163" s="64" t="s">
        <v>551</v>
      </c>
      <c r="J163" s="65" t="s">
        <v>552</v>
      </c>
      <c r="K163" s="64">
        <v>1182</v>
      </c>
      <c r="L163" s="64" t="s">
        <v>152</v>
      </c>
      <c r="M163" s="65" t="s">
        <v>153</v>
      </c>
      <c r="N163" s="65"/>
      <c r="O163" s="66" t="s">
        <v>252</v>
      </c>
      <c r="P163" s="66" t="s">
        <v>544</v>
      </c>
    </row>
    <row r="164" spans="1:16" ht="12.75" customHeight="1" x14ac:dyDescent="0.2">
      <c r="A164" s="38" t="str">
        <f t="shared" si="12"/>
        <v> BBS 62 </v>
      </c>
      <c r="B164" s="2" t="str">
        <f t="shared" si="13"/>
        <v>I</v>
      </c>
      <c r="C164" s="38">
        <f t="shared" si="14"/>
        <v>45222.313000000002</v>
      </c>
      <c r="D164" t="str">
        <f t="shared" si="15"/>
        <v>vis</v>
      </c>
      <c r="E164">
        <f>VLOOKUP(C164,Active!C$21:E$958,3,FALSE)</f>
        <v>1182.0262122755917</v>
      </c>
      <c r="F164" s="2" t="s">
        <v>143</v>
      </c>
      <c r="G164" t="str">
        <f t="shared" si="16"/>
        <v>45222.313</v>
      </c>
      <c r="H164" s="38">
        <f t="shared" si="17"/>
        <v>1182</v>
      </c>
      <c r="I164" s="64" t="s">
        <v>553</v>
      </c>
      <c r="J164" s="65" t="s">
        <v>554</v>
      </c>
      <c r="K164" s="64">
        <v>1182</v>
      </c>
      <c r="L164" s="64" t="s">
        <v>233</v>
      </c>
      <c r="M164" s="65" t="s">
        <v>153</v>
      </c>
      <c r="N164" s="65"/>
      <c r="O164" s="66" t="s">
        <v>154</v>
      </c>
      <c r="P164" s="66" t="s">
        <v>544</v>
      </c>
    </row>
    <row r="165" spans="1:16" ht="12.75" customHeight="1" x14ac:dyDescent="0.2">
      <c r="A165" s="38" t="str">
        <f t="shared" si="12"/>
        <v> BBS 63 </v>
      </c>
      <c r="B165" s="2" t="str">
        <f t="shared" si="13"/>
        <v>I</v>
      </c>
      <c r="C165" s="38">
        <f t="shared" si="14"/>
        <v>45226.283000000003</v>
      </c>
      <c r="D165" t="str">
        <f t="shared" si="15"/>
        <v>vis</v>
      </c>
      <c r="E165">
        <f>VLOOKUP(C165,Active!C$21:E$958,3,FALSE)</f>
        <v>1188.0029820618631</v>
      </c>
      <c r="F165" s="2" t="s">
        <v>143</v>
      </c>
      <c r="G165" t="str">
        <f t="shared" si="16"/>
        <v>45226.283</v>
      </c>
      <c r="H165" s="38">
        <f t="shared" si="17"/>
        <v>1188</v>
      </c>
      <c r="I165" s="64" t="s">
        <v>555</v>
      </c>
      <c r="J165" s="65" t="s">
        <v>556</v>
      </c>
      <c r="K165" s="64">
        <v>1188</v>
      </c>
      <c r="L165" s="64" t="s">
        <v>499</v>
      </c>
      <c r="M165" s="65" t="s">
        <v>153</v>
      </c>
      <c r="N165" s="65"/>
      <c r="O165" s="66" t="s">
        <v>557</v>
      </c>
      <c r="P165" s="66" t="s">
        <v>558</v>
      </c>
    </row>
    <row r="166" spans="1:16" ht="12.75" customHeight="1" x14ac:dyDescent="0.2">
      <c r="A166" s="38" t="str">
        <f t="shared" si="12"/>
        <v> BBS 63 </v>
      </c>
      <c r="B166" s="2" t="str">
        <f t="shared" si="13"/>
        <v>I</v>
      </c>
      <c r="C166" s="38">
        <f t="shared" si="14"/>
        <v>45228.277999999998</v>
      </c>
      <c r="D166" t="str">
        <f t="shared" si="15"/>
        <v>vis</v>
      </c>
      <c r="E166">
        <f>VLOOKUP(C166,Active!C$21:E$958,3,FALSE)</f>
        <v>1191.0064217907245</v>
      </c>
      <c r="F166" s="2" t="s">
        <v>143</v>
      </c>
      <c r="G166" t="str">
        <f t="shared" si="16"/>
        <v>45228.278</v>
      </c>
      <c r="H166" s="38">
        <f t="shared" si="17"/>
        <v>1191</v>
      </c>
      <c r="I166" s="64" t="s">
        <v>559</v>
      </c>
      <c r="J166" s="65" t="s">
        <v>560</v>
      </c>
      <c r="K166" s="64">
        <v>1191</v>
      </c>
      <c r="L166" s="64" t="s">
        <v>508</v>
      </c>
      <c r="M166" s="65" t="s">
        <v>153</v>
      </c>
      <c r="N166" s="65"/>
      <c r="O166" s="66" t="s">
        <v>557</v>
      </c>
      <c r="P166" s="66" t="s">
        <v>558</v>
      </c>
    </row>
    <row r="167" spans="1:16" ht="12.75" customHeight="1" x14ac:dyDescent="0.2">
      <c r="A167" s="38" t="str">
        <f t="shared" si="12"/>
        <v> BBS 63 </v>
      </c>
      <c r="B167" s="2" t="str">
        <f t="shared" si="13"/>
        <v>I</v>
      </c>
      <c r="C167" s="38">
        <f t="shared" si="14"/>
        <v>45230.271000000001</v>
      </c>
      <c r="D167" t="str">
        <f t="shared" si="15"/>
        <v>vis</v>
      </c>
      <c r="E167">
        <f>VLOOKUP(C167,Active!C$21:E$958,3,FALSE)</f>
        <v>1194.0068505524494</v>
      </c>
      <c r="F167" s="2" t="s">
        <v>143</v>
      </c>
      <c r="G167" t="str">
        <f t="shared" si="16"/>
        <v>45230.271</v>
      </c>
      <c r="H167" s="38">
        <f t="shared" si="17"/>
        <v>1194</v>
      </c>
      <c r="I167" s="64" t="s">
        <v>561</v>
      </c>
      <c r="J167" s="65" t="s">
        <v>562</v>
      </c>
      <c r="K167" s="64">
        <v>1194</v>
      </c>
      <c r="L167" s="64" t="s">
        <v>218</v>
      </c>
      <c r="M167" s="65" t="s">
        <v>153</v>
      </c>
      <c r="N167" s="65"/>
      <c r="O167" s="66" t="s">
        <v>557</v>
      </c>
      <c r="P167" s="66" t="s">
        <v>558</v>
      </c>
    </row>
    <row r="168" spans="1:16" ht="12.75" customHeight="1" x14ac:dyDescent="0.2">
      <c r="A168" s="38" t="str">
        <f t="shared" si="12"/>
        <v> BBS 67 </v>
      </c>
      <c r="B168" s="2" t="str">
        <f t="shared" si="13"/>
        <v>I</v>
      </c>
      <c r="C168" s="38">
        <f t="shared" si="14"/>
        <v>45526.519</v>
      </c>
      <c r="D168" t="str">
        <f t="shared" si="15"/>
        <v>vis</v>
      </c>
      <c r="E168">
        <f>VLOOKUP(C168,Active!C$21:E$958,3,FALSE)</f>
        <v>1640.0033481954638</v>
      </c>
      <c r="F168" s="2" t="s">
        <v>143</v>
      </c>
      <c r="G168" t="str">
        <f t="shared" si="16"/>
        <v>45526.519</v>
      </c>
      <c r="H168" s="38">
        <f t="shared" si="17"/>
        <v>1640</v>
      </c>
      <c r="I168" s="64" t="s">
        <v>563</v>
      </c>
      <c r="J168" s="65" t="s">
        <v>564</v>
      </c>
      <c r="K168" s="64">
        <v>1640</v>
      </c>
      <c r="L168" s="64" t="s">
        <v>499</v>
      </c>
      <c r="M168" s="65" t="s">
        <v>153</v>
      </c>
      <c r="N168" s="65"/>
      <c r="O168" s="66" t="s">
        <v>252</v>
      </c>
      <c r="P168" s="66" t="s">
        <v>565</v>
      </c>
    </row>
    <row r="169" spans="1:16" ht="12.75" customHeight="1" x14ac:dyDescent="0.2">
      <c r="A169" s="38" t="str">
        <f t="shared" si="12"/>
        <v> BBS 67 </v>
      </c>
      <c r="B169" s="2" t="str">
        <f t="shared" si="13"/>
        <v>I</v>
      </c>
      <c r="C169" s="38">
        <f t="shared" si="14"/>
        <v>45530.502</v>
      </c>
      <c r="D169" t="str">
        <f t="shared" si="15"/>
        <v>vis</v>
      </c>
      <c r="E169">
        <f>VLOOKUP(C169,Active!C$21:E$958,3,FALSE)</f>
        <v>1645.9996892681872</v>
      </c>
      <c r="F169" s="2" t="s">
        <v>143</v>
      </c>
      <c r="G169" t="str">
        <f t="shared" si="16"/>
        <v>45530.502</v>
      </c>
      <c r="H169" s="38">
        <f t="shared" si="17"/>
        <v>1646</v>
      </c>
      <c r="I169" s="64" t="s">
        <v>566</v>
      </c>
      <c r="J169" s="65" t="s">
        <v>567</v>
      </c>
      <c r="K169" s="64">
        <v>1646</v>
      </c>
      <c r="L169" s="64" t="s">
        <v>568</v>
      </c>
      <c r="M169" s="65" t="s">
        <v>153</v>
      </c>
      <c r="N169" s="65"/>
      <c r="O169" s="66" t="s">
        <v>252</v>
      </c>
      <c r="P169" s="66" t="s">
        <v>565</v>
      </c>
    </row>
    <row r="170" spans="1:16" ht="12.75" customHeight="1" x14ac:dyDescent="0.2">
      <c r="A170" s="38" t="str">
        <f t="shared" si="12"/>
        <v> BBS 67 </v>
      </c>
      <c r="B170" s="2" t="str">
        <f t="shared" si="13"/>
        <v>I</v>
      </c>
      <c r="C170" s="38">
        <f t="shared" si="14"/>
        <v>45530.502</v>
      </c>
      <c r="D170" t="str">
        <f t="shared" si="15"/>
        <v>vis</v>
      </c>
      <c r="E170">
        <f>VLOOKUP(C170,Active!C$21:E$958,3,FALSE)</f>
        <v>1645.9996892681872</v>
      </c>
      <c r="F170" s="2" t="s">
        <v>143</v>
      </c>
      <c r="G170" t="str">
        <f t="shared" si="16"/>
        <v>45530.502</v>
      </c>
      <c r="H170" s="38">
        <f t="shared" si="17"/>
        <v>1646</v>
      </c>
      <c r="I170" s="64" t="s">
        <v>566</v>
      </c>
      <c r="J170" s="65" t="s">
        <v>567</v>
      </c>
      <c r="K170" s="64">
        <v>1646</v>
      </c>
      <c r="L170" s="64" t="s">
        <v>568</v>
      </c>
      <c r="M170" s="65" t="s">
        <v>153</v>
      </c>
      <c r="N170" s="65"/>
      <c r="O170" s="66" t="s">
        <v>154</v>
      </c>
      <c r="P170" s="66" t="s">
        <v>565</v>
      </c>
    </row>
    <row r="171" spans="1:16" ht="12.75" customHeight="1" x14ac:dyDescent="0.2">
      <c r="A171" s="38" t="str">
        <f t="shared" si="12"/>
        <v> BBS 67 </v>
      </c>
      <c r="B171" s="2" t="str">
        <f t="shared" si="13"/>
        <v>I</v>
      </c>
      <c r="C171" s="38">
        <f t="shared" si="14"/>
        <v>45534.491000000002</v>
      </c>
      <c r="D171" t="str">
        <f t="shared" si="15"/>
        <v>vis</v>
      </c>
      <c r="E171">
        <f>VLOOKUP(C171,Active!C$21:E$958,3,FALSE)</f>
        <v>1652.0050632423529</v>
      </c>
      <c r="F171" s="2" t="s">
        <v>143</v>
      </c>
      <c r="G171" t="str">
        <f t="shared" si="16"/>
        <v>45534.491</v>
      </c>
      <c r="H171" s="38">
        <f t="shared" si="17"/>
        <v>1652</v>
      </c>
      <c r="I171" s="64" t="s">
        <v>569</v>
      </c>
      <c r="J171" s="65" t="s">
        <v>570</v>
      </c>
      <c r="K171" s="64">
        <v>1652</v>
      </c>
      <c r="L171" s="64" t="s">
        <v>285</v>
      </c>
      <c r="M171" s="65" t="s">
        <v>153</v>
      </c>
      <c r="N171" s="65"/>
      <c r="O171" s="66" t="s">
        <v>154</v>
      </c>
      <c r="P171" s="66" t="s">
        <v>565</v>
      </c>
    </row>
    <row r="172" spans="1:16" ht="12.75" customHeight="1" x14ac:dyDescent="0.2">
      <c r="A172" s="38" t="str">
        <f t="shared" si="12"/>
        <v> BBS 68 </v>
      </c>
      <c r="B172" s="2" t="str">
        <f t="shared" si="13"/>
        <v>I</v>
      </c>
      <c r="C172" s="38">
        <f t="shared" si="14"/>
        <v>45580.330999999998</v>
      </c>
      <c r="D172" t="str">
        <f t="shared" si="15"/>
        <v>vis</v>
      </c>
      <c r="E172">
        <f>VLOOKUP(C172,Active!C$21:E$958,3,FALSE)</f>
        <v>1721.01643024552</v>
      </c>
      <c r="F172" s="2" t="s">
        <v>143</v>
      </c>
      <c r="G172" t="str">
        <f t="shared" si="16"/>
        <v>45580.331</v>
      </c>
      <c r="H172" s="38">
        <f t="shared" si="17"/>
        <v>1721</v>
      </c>
      <c r="I172" s="64" t="s">
        <v>571</v>
      </c>
      <c r="J172" s="65" t="s">
        <v>572</v>
      </c>
      <c r="K172" s="64">
        <v>1721</v>
      </c>
      <c r="L172" s="64" t="s">
        <v>198</v>
      </c>
      <c r="M172" s="65" t="s">
        <v>153</v>
      </c>
      <c r="N172" s="65"/>
      <c r="O172" s="66" t="s">
        <v>252</v>
      </c>
      <c r="P172" s="66" t="s">
        <v>573</v>
      </c>
    </row>
    <row r="173" spans="1:16" ht="12.75" customHeight="1" x14ac:dyDescent="0.2">
      <c r="A173" s="38" t="str">
        <f t="shared" si="12"/>
        <v> BBS 73 </v>
      </c>
      <c r="B173" s="2" t="str">
        <f t="shared" si="13"/>
        <v>I</v>
      </c>
      <c r="C173" s="38">
        <f t="shared" si="14"/>
        <v>45878.576999999997</v>
      </c>
      <c r="D173" t="str">
        <f t="shared" si="15"/>
        <v>vis</v>
      </c>
      <c r="E173">
        <f>VLOOKUP(C173,Active!C$21:E$958,3,FALSE)</f>
        <v>2170.0208840681221</v>
      </c>
      <c r="F173" s="2" t="s">
        <v>143</v>
      </c>
      <c r="G173" t="str">
        <f t="shared" si="16"/>
        <v>45878.577</v>
      </c>
      <c r="H173" s="38">
        <f t="shared" si="17"/>
        <v>2170</v>
      </c>
      <c r="I173" s="64" t="s">
        <v>574</v>
      </c>
      <c r="J173" s="65" t="s">
        <v>575</v>
      </c>
      <c r="K173" s="64">
        <v>2170</v>
      </c>
      <c r="L173" s="64" t="s">
        <v>179</v>
      </c>
      <c r="M173" s="65" t="s">
        <v>153</v>
      </c>
      <c r="N173" s="65"/>
      <c r="O173" s="66" t="s">
        <v>576</v>
      </c>
      <c r="P173" s="66" t="s">
        <v>577</v>
      </c>
    </row>
    <row r="174" spans="1:16" ht="12.75" customHeight="1" x14ac:dyDescent="0.2">
      <c r="A174" s="38" t="str">
        <f t="shared" si="12"/>
        <v> BBS 73 </v>
      </c>
      <c r="B174" s="2" t="str">
        <f t="shared" si="13"/>
        <v>I</v>
      </c>
      <c r="C174" s="38">
        <f t="shared" si="14"/>
        <v>45886.533000000003</v>
      </c>
      <c r="D174" t="str">
        <f t="shared" si="15"/>
        <v>vis</v>
      </c>
      <c r="E174">
        <f>VLOOKUP(C174,Active!C$21:E$958,3,FALSE)</f>
        <v>2181.9985113778434</v>
      </c>
      <c r="F174" s="2" t="s">
        <v>143</v>
      </c>
      <c r="G174" t="str">
        <f t="shared" si="16"/>
        <v>45886.533</v>
      </c>
      <c r="H174" s="38">
        <f t="shared" si="17"/>
        <v>2182</v>
      </c>
      <c r="I174" s="64" t="s">
        <v>578</v>
      </c>
      <c r="J174" s="65" t="s">
        <v>579</v>
      </c>
      <c r="K174" s="64">
        <v>2182</v>
      </c>
      <c r="L174" s="64" t="s">
        <v>476</v>
      </c>
      <c r="M174" s="65" t="s">
        <v>153</v>
      </c>
      <c r="N174" s="65"/>
      <c r="O174" s="66" t="s">
        <v>399</v>
      </c>
      <c r="P174" s="66" t="s">
        <v>577</v>
      </c>
    </row>
    <row r="175" spans="1:16" ht="12.75" customHeight="1" x14ac:dyDescent="0.2">
      <c r="A175" s="38" t="str">
        <f t="shared" si="12"/>
        <v> BBS 73 </v>
      </c>
      <c r="B175" s="2" t="str">
        <f t="shared" si="13"/>
        <v>I</v>
      </c>
      <c r="C175" s="38">
        <f t="shared" si="14"/>
        <v>45900.487999999998</v>
      </c>
      <c r="D175" t="str">
        <f t="shared" si="15"/>
        <v>vis</v>
      </c>
      <c r="E175">
        <f>VLOOKUP(C175,Active!C$21:E$958,3,FALSE)</f>
        <v>2203.0075346441804</v>
      </c>
      <c r="F175" s="2" t="s">
        <v>143</v>
      </c>
      <c r="G175" t="str">
        <f t="shared" si="16"/>
        <v>45900.488</v>
      </c>
      <c r="H175" s="38">
        <f t="shared" si="17"/>
        <v>2203</v>
      </c>
      <c r="I175" s="64" t="s">
        <v>580</v>
      </c>
      <c r="J175" s="65" t="s">
        <v>581</v>
      </c>
      <c r="K175" s="64">
        <v>2203</v>
      </c>
      <c r="L175" s="64" t="s">
        <v>218</v>
      </c>
      <c r="M175" s="65" t="s">
        <v>153</v>
      </c>
      <c r="N175" s="65"/>
      <c r="O175" s="66" t="s">
        <v>576</v>
      </c>
      <c r="P175" s="66" t="s">
        <v>577</v>
      </c>
    </row>
    <row r="176" spans="1:16" ht="12.75" customHeight="1" x14ac:dyDescent="0.2">
      <c r="A176" s="38" t="str">
        <f t="shared" si="12"/>
        <v> BBS 73 </v>
      </c>
      <c r="B176" s="2" t="str">
        <f t="shared" si="13"/>
        <v>I</v>
      </c>
      <c r="C176" s="38">
        <f t="shared" si="14"/>
        <v>45902.478999999999</v>
      </c>
      <c r="D176" t="str">
        <f t="shared" si="15"/>
        <v>vis</v>
      </c>
      <c r="E176">
        <f>VLOOKUP(C176,Active!C$21:E$958,3,FALSE)</f>
        <v>2206.0049524387582</v>
      </c>
      <c r="F176" s="2" t="s">
        <v>143</v>
      </c>
      <c r="G176" t="str">
        <f t="shared" si="16"/>
        <v>45902.479</v>
      </c>
      <c r="H176" s="38">
        <f t="shared" si="17"/>
        <v>2206</v>
      </c>
      <c r="I176" s="64" t="s">
        <v>582</v>
      </c>
      <c r="J176" s="65" t="s">
        <v>583</v>
      </c>
      <c r="K176" s="64">
        <v>2206</v>
      </c>
      <c r="L176" s="64" t="s">
        <v>285</v>
      </c>
      <c r="M176" s="65" t="s">
        <v>153</v>
      </c>
      <c r="N176" s="65"/>
      <c r="O176" s="66" t="s">
        <v>154</v>
      </c>
      <c r="P176" s="66" t="s">
        <v>577</v>
      </c>
    </row>
    <row r="177" spans="1:16" ht="12.75" customHeight="1" x14ac:dyDescent="0.2">
      <c r="A177" s="38" t="str">
        <f t="shared" si="12"/>
        <v> BBS 73 </v>
      </c>
      <c r="B177" s="2" t="str">
        <f t="shared" si="13"/>
        <v>I</v>
      </c>
      <c r="C177" s="38">
        <f t="shared" si="14"/>
        <v>45906.462</v>
      </c>
      <c r="D177" t="str">
        <f t="shared" si="15"/>
        <v>vis</v>
      </c>
      <c r="E177">
        <f>VLOOKUP(C177,Active!C$21:E$958,3,FALSE)</f>
        <v>2212.0012935114819</v>
      </c>
      <c r="F177" s="2" t="s">
        <v>143</v>
      </c>
      <c r="G177" t="str">
        <f t="shared" si="16"/>
        <v>45906.462</v>
      </c>
      <c r="H177" s="38">
        <f t="shared" si="17"/>
        <v>2212</v>
      </c>
      <c r="I177" s="64" t="s">
        <v>584</v>
      </c>
      <c r="J177" s="65" t="s">
        <v>585</v>
      </c>
      <c r="K177" s="64">
        <v>2212</v>
      </c>
      <c r="L177" s="64" t="s">
        <v>432</v>
      </c>
      <c r="M177" s="65" t="s">
        <v>153</v>
      </c>
      <c r="N177" s="65"/>
      <c r="O177" s="66" t="s">
        <v>576</v>
      </c>
      <c r="P177" s="66" t="s">
        <v>577</v>
      </c>
    </row>
    <row r="178" spans="1:16" ht="12.75" customHeight="1" x14ac:dyDescent="0.2">
      <c r="A178" s="38" t="str">
        <f t="shared" si="12"/>
        <v> BBS 73 </v>
      </c>
      <c r="B178" s="2" t="str">
        <f t="shared" si="13"/>
        <v>I</v>
      </c>
      <c r="C178" s="38">
        <f t="shared" si="14"/>
        <v>45914.432999999997</v>
      </c>
      <c r="D178" t="str">
        <f t="shared" si="15"/>
        <v>vis</v>
      </c>
      <c r="E178">
        <f>VLOOKUP(C178,Active!C$21:E$958,3,FALSE)</f>
        <v>2224.0015030747918</v>
      </c>
      <c r="F178" s="2" t="s">
        <v>143</v>
      </c>
      <c r="G178" t="str">
        <f t="shared" si="16"/>
        <v>45914.433</v>
      </c>
      <c r="H178" s="38">
        <f t="shared" si="17"/>
        <v>2224</v>
      </c>
      <c r="I178" s="64" t="s">
        <v>586</v>
      </c>
      <c r="J178" s="65" t="s">
        <v>587</v>
      </c>
      <c r="K178" s="64">
        <v>2224</v>
      </c>
      <c r="L178" s="64" t="s">
        <v>432</v>
      </c>
      <c r="M178" s="65" t="s">
        <v>153</v>
      </c>
      <c r="N178" s="65"/>
      <c r="O178" s="66" t="s">
        <v>154</v>
      </c>
      <c r="P178" s="66" t="s">
        <v>577</v>
      </c>
    </row>
    <row r="179" spans="1:16" ht="12.75" customHeight="1" x14ac:dyDescent="0.2">
      <c r="A179" s="38" t="str">
        <f t="shared" si="12"/>
        <v> BBS 73 </v>
      </c>
      <c r="B179" s="2" t="str">
        <f t="shared" si="13"/>
        <v>I</v>
      </c>
      <c r="C179" s="38">
        <f t="shared" si="14"/>
        <v>45916.434999999998</v>
      </c>
      <c r="D179" t="str">
        <f t="shared" si="15"/>
        <v>vis</v>
      </c>
      <c r="E179">
        <f>VLOOKUP(C179,Active!C$21:E$958,3,FALSE)</f>
        <v>2227.0154811886746</v>
      </c>
      <c r="F179" s="2" t="s">
        <v>143</v>
      </c>
      <c r="G179" t="str">
        <f t="shared" si="16"/>
        <v>45916.435</v>
      </c>
      <c r="H179" s="38">
        <f t="shared" si="17"/>
        <v>2227</v>
      </c>
      <c r="I179" s="64" t="s">
        <v>588</v>
      </c>
      <c r="J179" s="65" t="s">
        <v>589</v>
      </c>
      <c r="K179" s="64">
        <v>2227</v>
      </c>
      <c r="L179" s="64" t="s">
        <v>176</v>
      </c>
      <c r="M179" s="65" t="s">
        <v>153</v>
      </c>
      <c r="N179" s="65"/>
      <c r="O179" s="66" t="s">
        <v>154</v>
      </c>
      <c r="P179" s="66" t="s">
        <v>577</v>
      </c>
    </row>
    <row r="180" spans="1:16" ht="12.75" customHeight="1" x14ac:dyDescent="0.2">
      <c r="A180" s="38" t="str">
        <f t="shared" si="12"/>
        <v> BBS 73 </v>
      </c>
      <c r="B180" s="2" t="str">
        <f t="shared" si="13"/>
        <v>I</v>
      </c>
      <c r="C180" s="38">
        <f t="shared" si="14"/>
        <v>45932.368999999999</v>
      </c>
      <c r="D180" t="str">
        <f t="shared" si="15"/>
        <v>vis</v>
      </c>
      <c r="E180">
        <f>VLOOKUP(C180,Active!C$21:E$958,3,FALSE)</f>
        <v>2251.0038564467159</v>
      </c>
      <c r="F180" s="2" t="s">
        <v>143</v>
      </c>
      <c r="G180" t="str">
        <f t="shared" si="16"/>
        <v>45932.369</v>
      </c>
      <c r="H180" s="38">
        <f t="shared" si="17"/>
        <v>2251</v>
      </c>
      <c r="I180" s="64" t="s">
        <v>590</v>
      </c>
      <c r="J180" s="65" t="s">
        <v>591</v>
      </c>
      <c r="K180" s="64">
        <v>2251</v>
      </c>
      <c r="L180" s="64" t="s">
        <v>285</v>
      </c>
      <c r="M180" s="65" t="s">
        <v>153</v>
      </c>
      <c r="N180" s="65"/>
      <c r="O180" s="66" t="s">
        <v>576</v>
      </c>
      <c r="P180" s="66" t="s">
        <v>577</v>
      </c>
    </row>
    <row r="181" spans="1:16" ht="12.75" customHeight="1" x14ac:dyDescent="0.2">
      <c r="A181" s="38" t="str">
        <f t="shared" si="12"/>
        <v> BBS 73 </v>
      </c>
      <c r="B181" s="2" t="str">
        <f t="shared" si="13"/>
        <v>I</v>
      </c>
      <c r="C181" s="38">
        <f t="shared" si="14"/>
        <v>45934.375999999997</v>
      </c>
      <c r="D181" t="str">
        <f t="shared" si="15"/>
        <v>vis</v>
      </c>
      <c r="E181">
        <f>VLOOKUP(C181,Active!C$21:E$958,3,FALSE)</f>
        <v>2254.0253619784617</v>
      </c>
      <c r="F181" s="2" t="s">
        <v>143</v>
      </c>
      <c r="G181" t="str">
        <f t="shared" si="16"/>
        <v>45934.376</v>
      </c>
      <c r="H181" s="38">
        <f t="shared" si="17"/>
        <v>2254</v>
      </c>
      <c r="I181" s="64" t="s">
        <v>592</v>
      </c>
      <c r="J181" s="65" t="s">
        <v>593</v>
      </c>
      <c r="K181" s="64">
        <v>2254</v>
      </c>
      <c r="L181" s="64" t="s">
        <v>233</v>
      </c>
      <c r="M181" s="65" t="s">
        <v>153</v>
      </c>
      <c r="N181" s="65"/>
      <c r="O181" s="66" t="s">
        <v>252</v>
      </c>
      <c r="P181" s="66" t="s">
        <v>577</v>
      </c>
    </row>
    <row r="182" spans="1:16" ht="12.75" customHeight="1" x14ac:dyDescent="0.2">
      <c r="A182" s="38" t="str">
        <f t="shared" si="12"/>
        <v> BBS 74 </v>
      </c>
      <c r="B182" s="2" t="str">
        <f t="shared" si="13"/>
        <v>I</v>
      </c>
      <c r="C182" s="38">
        <f t="shared" si="14"/>
        <v>45946.326000000001</v>
      </c>
      <c r="D182" t="str">
        <f t="shared" si="15"/>
        <v>vis</v>
      </c>
      <c r="E182">
        <f>VLOOKUP(C182,Active!C$21:E$958,3,FALSE)</f>
        <v>2272.0158906802112</v>
      </c>
      <c r="F182" s="2" t="s">
        <v>143</v>
      </c>
      <c r="G182" t="str">
        <f t="shared" si="16"/>
        <v>45946.326</v>
      </c>
      <c r="H182" s="38">
        <f t="shared" si="17"/>
        <v>2272</v>
      </c>
      <c r="I182" s="64" t="s">
        <v>594</v>
      </c>
      <c r="J182" s="65" t="s">
        <v>595</v>
      </c>
      <c r="K182" s="64">
        <v>2272</v>
      </c>
      <c r="L182" s="64" t="s">
        <v>198</v>
      </c>
      <c r="M182" s="65" t="s">
        <v>153</v>
      </c>
      <c r="N182" s="65"/>
      <c r="O182" s="66" t="s">
        <v>576</v>
      </c>
      <c r="P182" s="66" t="s">
        <v>596</v>
      </c>
    </row>
    <row r="183" spans="1:16" ht="12.75" customHeight="1" x14ac:dyDescent="0.2">
      <c r="A183" s="38" t="str">
        <f t="shared" si="12"/>
        <v> BBS 74 </v>
      </c>
      <c r="B183" s="2" t="str">
        <f t="shared" si="13"/>
        <v>I</v>
      </c>
      <c r="C183" s="38">
        <f t="shared" si="14"/>
        <v>45946.338000000003</v>
      </c>
      <c r="D183" t="str">
        <f t="shared" si="15"/>
        <v>vis</v>
      </c>
      <c r="E183">
        <f>VLOOKUP(C183,Active!C$21:E$958,3,FALSE)</f>
        <v>2272.0339564830952</v>
      </c>
      <c r="F183" s="2" t="s">
        <v>143</v>
      </c>
      <c r="G183" t="str">
        <f t="shared" si="16"/>
        <v>45946.338</v>
      </c>
      <c r="H183" s="38">
        <f t="shared" si="17"/>
        <v>2272</v>
      </c>
      <c r="I183" s="64" t="s">
        <v>597</v>
      </c>
      <c r="J183" s="65" t="s">
        <v>598</v>
      </c>
      <c r="K183" s="64">
        <v>2272</v>
      </c>
      <c r="L183" s="64" t="s">
        <v>251</v>
      </c>
      <c r="M183" s="65" t="s">
        <v>153</v>
      </c>
      <c r="N183" s="65"/>
      <c r="O183" s="66" t="s">
        <v>252</v>
      </c>
      <c r="P183" s="66" t="s">
        <v>596</v>
      </c>
    </row>
    <row r="184" spans="1:16" ht="12.75" customHeight="1" x14ac:dyDescent="0.2">
      <c r="A184" s="38" t="str">
        <f t="shared" si="12"/>
        <v> BBS 77 </v>
      </c>
      <c r="B184" s="2" t="str">
        <f t="shared" si="13"/>
        <v>I</v>
      </c>
      <c r="C184" s="38">
        <f t="shared" si="14"/>
        <v>46270.457000000002</v>
      </c>
      <c r="D184" t="str">
        <f t="shared" si="15"/>
        <v>vis</v>
      </c>
      <c r="E184">
        <f>VLOOKUP(C184,Active!C$21:E$958,3,FALSE)</f>
        <v>2759.9897867994378</v>
      </c>
      <c r="F184" s="2" t="s">
        <v>143</v>
      </c>
      <c r="G184" t="str">
        <f t="shared" si="16"/>
        <v>46270.457</v>
      </c>
      <c r="H184" s="38">
        <f t="shared" si="17"/>
        <v>2760</v>
      </c>
      <c r="I184" s="64" t="s">
        <v>599</v>
      </c>
      <c r="J184" s="65" t="s">
        <v>600</v>
      </c>
      <c r="K184" s="64">
        <v>2760</v>
      </c>
      <c r="L184" s="64" t="s">
        <v>601</v>
      </c>
      <c r="M184" s="65" t="s">
        <v>153</v>
      </c>
      <c r="N184" s="65"/>
      <c r="O184" s="66" t="s">
        <v>399</v>
      </c>
      <c r="P184" s="66" t="s">
        <v>602</v>
      </c>
    </row>
    <row r="185" spans="1:16" ht="12.75" customHeight="1" x14ac:dyDescent="0.2">
      <c r="A185" s="38" t="str">
        <f t="shared" si="12"/>
        <v> BBS 79 </v>
      </c>
      <c r="B185" s="2" t="str">
        <f t="shared" si="13"/>
        <v>I</v>
      </c>
      <c r="C185" s="38">
        <f t="shared" si="14"/>
        <v>46270.466</v>
      </c>
      <c r="D185" t="str">
        <f t="shared" si="15"/>
        <v>vis</v>
      </c>
      <c r="E185">
        <f>VLOOKUP(C185,Active!C$21:E$958,3,FALSE)</f>
        <v>2760.0033361515952</v>
      </c>
      <c r="F185" s="2" t="s">
        <v>143</v>
      </c>
      <c r="G185" t="str">
        <f t="shared" si="16"/>
        <v>46270.466</v>
      </c>
      <c r="H185" s="38">
        <f t="shared" si="17"/>
        <v>2760</v>
      </c>
      <c r="I185" s="64" t="s">
        <v>603</v>
      </c>
      <c r="J185" s="65" t="s">
        <v>604</v>
      </c>
      <c r="K185" s="64">
        <v>2760</v>
      </c>
      <c r="L185" s="64" t="s">
        <v>499</v>
      </c>
      <c r="M185" s="65" t="s">
        <v>153</v>
      </c>
      <c r="N185" s="65"/>
      <c r="O185" s="66" t="s">
        <v>605</v>
      </c>
      <c r="P185" s="66" t="s">
        <v>606</v>
      </c>
    </row>
    <row r="186" spans="1:16" ht="12.75" customHeight="1" x14ac:dyDescent="0.2">
      <c r="A186" s="38" t="str">
        <f t="shared" si="12"/>
        <v> BBS 77 </v>
      </c>
      <c r="B186" s="2" t="str">
        <f t="shared" si="13"/>
        <v>I</v>
      </c>
      <c r="C186" s="38">
        <f t="shared" si="14"/>
        <v>46270.474000000002</v>
      </c>
      <c r="D186" t="str">
        <f t="shared" si="15"/>
        <v>vis</v>
      </c>
      <c r="E186">
        <f>VLOOKUP(C186,Active!C$21:E$958,3,FALSE)</f>
        <v>2760.0153800201847</v>
      </c>
      <c r="F186" s="2" t="s">
        <v>143</v>
      </c>
      <c r="G186" t="str">
        <f t="shared" si="16"/>
        <v>46270.474</v>
      </c>
      <c r="H186" s="38">
        <f t="shared" si="17"/>
        <v>2760</v>
      </c>
      <c r="I186" s="64" t="s">
        <v>607</v>
      </c>
      <c r="J186" s="65" t="s">
        <v>608</v>
      </c>
      <c r="K186" s="64">
        <v>2760</v>
      </c>
      <c r="L186" s="64" t="s">
        <v>176</v>
      </c>
      <c r="M186" s="65" t="s">
        <v>153</v>
      </c>
      <c r="N186" s="65"/>
      <c r="O186" s="66" t="s">
        <v>576</v>
      </c>
      <c r="P186" s="66" t="s">
        <v>602</v>
      </c>
    </row>
    <row r="187" spans="1:16" ht="12.75" customHeight="1" x14ac:dyDescent="0.2">
      <c r="A187" s="38" t="str">
        <f t="shared" si="12"/>
        <v> BBS 78 </v>
      </c>
      <c r="B187" s="2" t="str">
        <f t="shared" si="13"/>
        <v>I</v>
      </c>
      <c r="C187" s="38">
        <f t="shared" si="14"/>
        <v>46290.402999999998</v>
      </c>
      <c r="D187" t="str">
        <f t="shared" si="15"/>
        <v>vis</v>
      </c>
      <c r="E187">
        <f>VLOOKUP(C187,Active!C$21:E$958,3,FALSE)</f>
        <v>2790.0181621538231</v>
      </c>
      <c r="F187" s="2" t="s">
        <v>143</v>
      </c>
      <c r="G187" t="str">
        <f t="shared" si="16"/>
        <v>46290.403</v>
      </c>
      <c r="H187" s="38">
        <f t="shared" si="17"/>
        <v>2790</v>
      </c>
      <c r="I187" s="64" t="s">
        <v>609</v>
      </c>
      <c r="J187" s="65" t="s">
        <v>610</v>
      </c>
      <c r="K187" s="64">
        <v>2790</v>
      </c>
      <c r="L187" s="64" t="s">
        <v>166</v>
      </c>
      <c r="M187" s="65" t="s">
        <v>153</v>
      </c>
      <c r="N187" s="65"/>
      <c r="O187" s="66" t="s">
        <v>399</v>
      </c>
      <c r="P187" s="66" t="s">
        <v>611</v>
      </c>
    </row>
    <row r="188" spans="1:16" ht="12.75" customHeight="1" x14ac:dyDescent="0.2">
      <c r="A188" s="38" t="str">
        <f t="shared" si="12"/>
        <v> BBS 78 </v>
      </c>
      <c r="B188" s="2" t="str">
        <f t="shared" si="13"/>
        <v>I</v>
      </c>
      <c r="C188" s="38">
        <f t="shared" si="14"/>
        <v>46292.396999999997</v>
      </c>
      <c r="D188" t="str">
        <f t="shared" si="15"/>
        <v>vis</v>
      </c>
      <c r="E188">
        <f>VLOOKUP(C188,Active!C$21:E$958,3,FALSE)</f>
        <v>2793.020096399116</v>
      </c>
      <c r="F188" s="2" t="s">
        <v>143</v>
      </c>
      <c r="G188" t="str">
        <f t="shared" si="16"/>
        <v>46292.397</v>
      </c>
      <c r="H188" s="38">
        <f t="shared" si="17"/>
        <v>2793</v>
      </c>
      <c r="I188" s="64" t="s">
        <v>612</v>
      </c>
      <c r="J188" s="65" t="s">
        <v>613</v>
      </c>
      <c r="K188" s="64">
        <v>2793</v>
      </c>
      <c r="L188" s="64" t="s">
        <v>172</v>
      </c>
      <c r="M188" s="65" t="s">
        <v>153</v>
      </c>
      <c r="N188" s="65"/>
      <c r="O188" s="66" t="s">
        <v>557</v>
      </c>
      <c r="P188" s="66" t="s">
        <v>611</v>
      </c>
    </row>
    <row r="189" spans="1:16" x14ac:dyDescent="0.2">
      <c r="A189" s="38" t="str">
        <f t="shared" si="12"/>
        <v> BBS 78 </v>
      </c>
      <c r="B189" s="2" t="str">
        <f t="shared" si="13"/>
        <v>I</v>
      </c>
      <c r="C189" s="38">
        <f t="shared" si="14"/>
        <v>46298.374000000003</v>
      </c>
      <c r="D189" t="str">
        <f t="shared" si="15"/>
        <v>vis</v>
      </c>
      <c r="E189">
        <f>VLOOKUP(C189,Active!C$21:E$958,3,FALSE)</f>
        <v>2802.018371717144</v>
      </c>
      <c r="F189" s="2" t="s">
        <v>143</v>
      </c>
      <c r="G189" t="str">
        <f t="shared" si="16"/>
        <v>46298.374</v>
      </c>
      <c r="H189" s="38">
        <f t="shared" si="17"/>
        <v>2802</v>
      </c>
      <c r="I189" s="64" t="s">
        <v>614</v>
      </c>
      <c r="J189" s="65" t="s">
        <v>615</v>
      </c>
      <c r="K189" s="64">
        <v>2802</v>
      </c>
      <c r="L189" s="64" t="s">
        <v>166</v>
      </c>
      <c r="M189" s="65" t="s">
        <v>153</v>
      </c>
      <c r="N189" s="65"/>
      <c r="O189" s="66" t="s">
        <v>252</v>
      </c>
      <c r="P189" s="66" t="s">
        <v>611</v>
      </c>
    </row>
    <row r="190" spans="1:16" x14ac:dyDescent="0.2">
      <c r="A190" s="38" t="str">
        <f t="shared" si="12"/>
        <v> BBS 78 </v>
      </c>
      <c r="B190" s="2" t="str">
        <f t="shared" si="13"/>
        <v>I</v>
      </c>
      <c r="C190" s="38">
        <f t="shared" si="14"/>
        <v>46308.341999999997</v>
      </c>
      <c r="D190" t="str">
        <f t="shared" si="15"/>
        <v>vis</v>
      </c>
      <c r="E190">
        <f>VLOOKUP(C190,Active!C$21:E$958,3,FALSE)</f>
        <v>2817.0250319764627</v>
      </c>
      <c r="F190" s="2" t="s">
        <v>143</v>
      </c>
      <c r="G190" t="str">
        <f t="shared" si="16"/>
        <v>46308.342</v>
      </c>
      <c r="H190" s="38">
        <f t="shared" si="17"/>
        <v>2817</v>
      </c>
      <c r="I190" s="64" t="s">
        <v>616</v>
      </c>
      <c r="J190" s="65" t="s">
        <v>617</v>
      </c>
      <c r="K190" s="64">
        <v>2817</v>
      </c>
      <c r="L190" s="64" t="s">
        <v>233</v>
      </c>
      <c r="M190" s="65" t="s">
        <v>153</v>
      </c>
      <c r="N190" s="65"/>
      <c r="O190" s="66" t="s">
        <v>252</v>
      </c>
      <c r="P190" s="66" t="s">
        <v>611</v>
      </c>
    </row>
    <row r="191" spans="1:16" x14ac:dyDescent="0.2">
      <c r="A191" s="38" t="str">
        <f t="shared" si="12"/>
        <v> BBS 81 </v>
      </c>
      <c r="B191" s="2" t="str">
        <f t="shared" si="13"/>
        <v>I</v>
      </c>
      <c r="C191" s="38">
        <f t="shared" si="14"/>
        <v>46626.5</v>
      </c>
      <c r="D191" t="str">
        <f t="shared" si="15"/>
        <v>vis</v>
      </c>
      <c r="E191">
        <f>VLOOKUP(C191,Active!C$21:E$958,3,FALSE)</f>
        <v>3296.0066747119672</v>
      </c>
      <c r="F191" s="2" t="s">
        <v>143</v>
      </c>
      <c r="G191" t="str">
        <f t="shared" si="16"/>
        <v>46626.500</v>
      </c>
      <c r="H191" s="38">
        <f t="shared" si="17"/>
        <v>3296</v>
      </c>
      <c r="I191" s="64" t="s">
        <v>618</v>
      </c>
      <c r="J191" s="65" t="s">
        <v>619</v>
      </c>
      <c r="K191" s="64">
        <v>3296</v>
      </c>
      <c r="L191" s="64" t="s">
        <v>508</v>
      </c>
      <c r="M191" s="65" t="s">
        <v>153</v>
      </c>
      <c r="N191" s="65"/>
      <c r="O191" s="66" t="s">
        <v>605</v>
      </c>
      <c r="P191" s="66" t="s">
        <v>620</v>
      </c>
    </row>
    <row r="192" spans="1:16" x14ac:dyDescent="0.2">
      <c r="A192" s="38" t="str">
        <f t="shared" si="12"/>
        <v> BBS 81 </v>
      </c>
      <c r="B192" s="2" t="str">
        <f t="shared" si="13"/>
        <v>I</v>
      </c>
      <c r="C192" s="38">
        <f t="shared" si="14"/>
        <v>46648.419000000002</v>
      </c>
      <c r="D192" t="str">
        <f t="shared" si="15"/>
        <v>vis</v>
      </c>
      <c r="E192">
        <f>VLOOKUP(C192,Active!C$21:E$958,3,FALSE)</f>
        <v>3329.005369156615</v>
      </c>
      <c r="F192" s="2" t="s">
        <v>143</v>
      </c>
      <c r="G192" t="str">
        <f t="shared" si="16"/>
        <v>46648.419</v>
      </c>
      <c r="H192" s="38">
        <f t="shared" si="17"/>
        <v>3329</v>
      </c>
      <c r="I192" s="64" t="s">
        <v>621</v>
      </c>
      <c r="J192" s="65" t="s">
        <v>622</v>
      </c>
      <c r="K192" s="64">
        <v>3329</v>
      </c>
      <c r="L192" s="64" t="s">
        <v>508</v>
      </c>
      <c r="M192" s="65" t="s">
        <v>153</v>
      </c>
      <c r="N192" s="65"/>
      <c r="O192" s="66" t="s">
        <v>605</v>
      </c>
      <c r="P192" s="66" t="s">
        <v>620</v>
      </c>
    </row>
    <row r="193" spans="1:16" x14ac:dyDescent="0.2">
      <c r="A193" s="38" t="str">
        <f t="shared" si="12"/>
        <v> BBS 84 </v>
      </c>
      <c r="B193" s="2" t="str">
        <f t="shared" si="13"/>
        <v>I</v>
      </c>
      <c r="C193" s="38">
        <f t="shared" si="14"/>
        <v>47000.464</v>
      </c>
      <c r="D193" t="str">
        <f t="shared" si="15"/>
        <v>vis</v>
      </c>
      <c r="E193">
        <f>VLOOKUP(C193,Active!C$21:E$958,3,FALSE)</f>
        <v>3859.0033337428208</v>
      </c>
      <c r="F193" s="2" t="s">
        <v>143</v>
      </c>
      <c r="G193" t="str">
        <f t="shared" si="16"/>
        <v>47000.464</v>
      </c>
      <c r="H193" s="38">
        <f t="shared" si="17"/>
        <v>3859</v>
      </c>
      <c r="I193" s="64" t="s">
        <v>623</v>
      </c>
      <c r="J193" s="65" t="s">
        <v>624</v>
      </c>
      <c r="K193" s="64">
        <v>3859</v>
      </c>
      <c r="L193" s="64" t="s">
        <v>499</v>
      </c>
      <c r="M193" s="65" t="s">
        <v>153</v>
      </c>
      <c r="N193" s="65"/>
      <c r="O193" s="66" t="s">
        <v>154</v>
      </c>
      <c r="P193" s="66" t="s">
        <v>625</v>
      </c>
    </row>
    <row r="194" spans="1:16" x14ac:dyDescent="0.2">
      <c r="A194" s="38" t="str">
        <f t="shared" si="12"/>
        <v> BBS 86 </v>
      </c>
      <c r="B194" s="2" t="str">
        <f t="shared" si="13"/>
        <v>I</v>
      </c>
      <c r="C194" s="38">
        <f t="shared" si="14"/>
        <v>47000.468000000001</v>
      </c>
      <c r="D194" t="str">
        <f t="shared" si="15"/>
        <v>vis</v>
      </c>
      <c r="E194">
        <f>VLOOKUP(C194,Active!C$21:E$958,3,FALSE)</f>
        <v>3859.0093556771158</v>
      </c>
      <c r="F194" s="2" t="s">
        <v>143</v>
      </c>
      <c r="G194" t="str">
        <f t="shared" si="16"/>
        <v>47000.468</v>
      </c>
      <c r="H194" s="38">
        <f t="shared" si="17"/>
        <v>3859</v>
      </c>
      <c r="I194" s="64" t="s">
        <v>626</v>
      </c>
      <c r="J194" s="65" t="s">
        <v>627</v>
      </c>
      <c r="K194" s="64">
        <v>3859</v>
      </c>
      <c r="L194" s="64" t="s">
        <v>158</v>
      </c>
      <c r="M194" s="65" t="s">
        <v>153</v>
      </c>
      <c r="N194" s="65"/>
      <c r="O194" s="66" t="s">
        <v>557</v>
      </c>
      <c r="P194" s="66" t="s">
        <v>628</v>
      </c>
    </row>
    <row r="195" spans="1:16" x14ac:dyDescent="0.2">
      <c r="A195" s="38" t="str">
        <f t="shared" si="12"/>
        <v> BBS 86 </v>
      </c>
      <c r="B195" s="2" t="str">
        <f t="shared" si="13"/>
        <v>I</v>
      </c>
      <c r="C195" s="38">
        <f t="shared" si="14"/>
        <v>47002.468000000001</v>
      </c>
      <c r="D195" t="str">
        <f t="shared" si="15"/>
        <v>vis</v>
      </c>
      <c r="E195">
        <f>VLOOKUP(C195,Active!C$21:E$958,3,FALSE)</f>
        <v>3862.0203228238511</v>
      </c>
      <c r="F195" s="2" t="s">
        <v>143</v>
      </c>
      <c r="G195" t="str">
        <f t="shared" si="16"/>
        <v>47002.468</v>
      </c>
      <c r="H195" s="38">
        <f t="shared" si="17"/>
        <v>3862</v>
      </c>
      <c r="I195" s="64" t="s">
        <v>629</v>
      </c>
      <c r="J195" s="65" t="s">
        <v>630</v>
      </c>
      <c r="K195" s="64">
        <v>3862</v>
      </c>
      <c r="L195" s="64" t="s">
        <v>172</v>
      </c>
      <c r="M195" s="65" t="s">
        <v>153</v>
      </c>
      <c r="N195" s="65"/>
      <c r="O195" s="66" t="s">
        <v>557</v>
      </c>
      <c r="P195" s="66" t="s">
        <v>628</v>
      </c>
    </row>
    <row r="196" spans="1:16" x14ac:dyDescent="0.2">
      <c r="A196" s="38" t="str">
        <f t="shared" si="12"/>
        <v> BRNO 30 </v>
      </c>
      <c r="B196" s="2" t="str">
        <f t="shared" si="13"/>
        <v>I</v>
      </c>
      <c r="C196" s="38">
        <f t="shared" si="14"/>
        <v>47006.440999999999</v>
      </c>
      <c r="D196" t="str">
        <f t="shared" si="15"/>
        <v>vis</v>
      </c>
      <c r="E196">
        <f>VLOOKUP(C196,Active!C$21:E$958,3,FALSE)</f>
        <v>3868.0016090608378</v>
      </c>
      <c r="F196" s="2" t="s">
        <v>143</v>
      </c>
      <c r="G196" t="str">
        <f t="shared" si="16"/>
        <v>47006.441</v>
      </c>
      <c r="H196" s="38">
        <f t="shared" si="17"/>
        <v>3868</v>
      </c>
      <c r="I196" s="64" t="s">
        <v>631</v>
      </c>
      <c r="J196" s="65" t="s">
        <v>632</v>
      </c>
      <c r="K196" s="64">
        <v>3868</v>
      </c>
      <c r="L196" s="64" t="s">
        <v>432</v>
      </c>
      <c r="M196" s="65" t="s">
        <v>153</v>
      </c>
      <c r="N196" s="65"/>
      <c r="O196" s="66" t="s">
        <v>633</v>
      </c>
      <c r="P196" s="66" t="s">
        <v>634</v>
      </c>
    </row>
    <row r="197" spans="1:16" x14ac:dyDescent="0.2">
      <c r="A197" s="38" t="str">
        <f t="shared" si="12"/>
        <v> BRNO 30 </v>
      </c>
      <c r="B197" s="2" t="str">
        <f t="shared" si="13"/>
        <v>I</v>
      </c>
      <c r="C197" s="38">
        <f t="shared" si="14"/>
        <v>47006.447</v>
      </c>
      <c r="D197" t="str">
        <f t="shared" si="15"/>
        <v>vis</v>
      </c>
      <c r="E197">
        <f>VLOOKUP(C197,Active!C$21:E$958,3,FALSE)</f>
        <v>3868.0106419622798</v>
      </c>
      <c r="F197" s="2" t="s">
        <v>143</v>
      </c>
      <c r="G197" t="str">
        <f t="shared" si="16"/>
        <v>47006.447</v>
      </c>
      <c r="H197" s="38">
        <f t="shared" si="17"/>
        <v>3868</v>
      </c>
      <c r="I197" s="64" t="s">
        <v>635</v>
      </c>
      <c r="J197" s="65" t="s">
        <v>636</v>
      </c>
      <c r="K197" s="64">
        <v>3868</v>
      </c>
      <c r="L197" s="64" t="s">
        <v>203</v>
      </c>
      <c r="M197" s="65" t="s">
        <v>153</v>
      </c>
      <c r="N197" s="65"/>
      <c r="O197" s="66" t="s">
        <v>637</v>
      </c>
      <c r="P197" s="66" t="s">
        <v>634</v>
      </c>
    </row>
    <row r="198" spans="1:16" x14ac:dyDescent="0.2">
      <c r="A198" s="38" t="str">
        <f t="shared" si="12"/>
        <v> BBS 86 </v>
      </c>
      <c r="B198" s="2" t="str">
        <f t="shared" si="13"/>
        <v>I</v>
      </c>
      <c r="C198" s="38">
        <f t="shared" si="14"/>
        <v>47006.447999999997</v>
      </c>
      <c r="D198" t="str">
        <f t="shared" si="15"/>
        <v>vis</v>
      </c>
      <c r="E198">
        <f>VLOOKUP(C198,Active!C$21:E$958,3,FALSE)</f>
        <v>3868.0121474458479</v>
      </c>
      <c r="F198" s="2" t="s">
        <v>143</v>
      </c>
      <c r="G198" t="str">
        <f t="shared" si="16"/>
        <v>47006.448</v>
      </c>
      <c r="H198" s="38">
        <f t="shared" si="17"/>
        <v>3868</v>
      </c>
      <c r="I198" s="64" t="s">
        <v>638</v>
      </c>
      <c r="J198" s="65" t="s">
        <v>639</v>
      </c>
      <c r="K198" s="64">
        <v>3868</v>
      </c>
      <c r="L198" s="64" t="s">
        <v>152</v>
      </c>
      <c r="M198" s="65" t="s">
        <v>153</v>
      </c>
      <c r="N198" s="65"/>
      <c r="O198" s="66" t="s">
        <v>605</v>
      </c>
      <c r="P198" s="66" t="s">
        <v>628</v>
      </c>
    </row>
    <row r="199" spans="1:16" x14ac:dyDescent="0.2">
      <c r="A199" s="38" t="str">
        <f t="shared" si="12"/>
        <v> BRNO 30 </v>
      </c>
      <c r="B199" s="2" t="str">
        <f t="shared" si="13"/>
        <v>I</v>
      </c>
      <c r="C199" s="38">
        <f t="shared" si="14"/>
        <v>47006.45</v>
      </c>
      <c r="D199" t="str">
        <f t="shared" si="15"/>
        <v>vis</v>
      </c>
      <c r="E199">
        <f>VLOOKUP(C199,Active!C$21:E$958,3,FALSE)</f>
        <v>3868.0151584129953</v>
      </c>
      <c r="F199" s="2" t="s">
        <v>143</v>
      </c>
      <c r="G199" t="str">
        <f t="shared" si="16"/>
        <v>47006.450</v>
      </c>
      <c r="H199" s="38">
        <f t="shared" si="17"/>
        <v>3868</v>
      </c>
      <c r="I199" s="64" t="s">
        <v>640</v>
      </c>
      <c r="J199" s="65" t="s">
        <v>641</v>
      </c>
      <c r="K199" s="64">
        <v>3868</v>
      </c>
      <c r="L199" s="64" t="s">
        <v>176</v>
      </c>
      <c r="M199" s="65" t="s">
        <v>153</v>
      </c>
      <c r="N199" s="65"/>
      <c r="O199" s="66" t="s">
        <v>642</v>
      </c>
      <c r="P199" s="66" t="s">
        <v>634</v>
      </c>
    </row>
    <row r="200" spans="1:16" x14ac:dyDescent="0.2">
      <c r="A200" s="38" t="str">
        <f t="shared" si="12"/>
        <v> BRNO 30 </v>
      </c>
      <c r="B200" s="2" t="str">
        <f t="shared" si="13"/>
        <v>I</v>
      </c>
      <c r="C200" s="38">
        <f t="shared" si="14"/>
        <v>47006.451999999997</v>
      </c>
      <c r="D200" t="str">
        <f t="shared" si="15"/>
        <v>vis</v>
      </c>
      <c r="E200">
        <f>VLOOKUP(C200,Active!C$21:E$958,3,FALSE)</f>
        <v>3868.0181693801428</v>
      </c>
      <c r="F200" s="2" t="s">
        <v>143</v>
      </c>
      <c r="G200" t="str">
        <f t="shared" si="16"/>
        <v>47006.452</v>
      </c>
      <c r="H200" s="38">
        <f t="shared" si="17"/>
        <v>3868</v>
      </c>
      <c r="I200" s="64" t="s">
        <v>643</v>
      </c>
      <c r="J200" s="65" t="s">
        <v>644</v>
      </c>
      <c r="K200" s="64">
        <v>3868</v>
      </c>
      <c r="L200" s="64" t="s">
        <v>166</v>
      </c>
      <c r="M200" s="65" t="s">
        <v>153</v>
      </c>
      <c r="N200" s="65"/>
      <c r="O200" s="66" t="s">
        <v>645</v>
      </c>
      <c r="P200" s="66" t="s">
        <v>634</v>
      </c>
    </row>
    <row r="201" spans="1:16" x14ac:dyDescent="0.2">
      <c r="A201" s="38" t="str">
        <f t="shared" si="12"/>
        <v> BBS 85 </v>
      </c>
      <c r="B201" s="2" t="str">
        <f t="shared" si="13"/>
        <v>I</v>
      </c>
      <c r="C201" s="38">
        <f t="shared" si="14"/>
        <v>47024.381999999998</v>
      </c>
      <c r="D201" t="str">
        <f t="shared" si="15"/>
        <v>vis</v>
      </c>
      <c r="E201">
        <f>VLOOKUP(C201,Active!C$21:E$958,3,FALSE)</f>
        <v>3895.0114898506249</v>
      </c>
      <c r="F201" s="2" t="s">
        <v>143</v>
      </c>
      <c r="G201" t="str">
        <f t="shared" si="16"/>
        <v>47024.382</v>
      </c>
      <c r="H201" s="38">
        <f t="shared" si="17"/>
        <v>3895</v>
      </c>
      <c r="I201" s="64" t="s">
        <v>646</v>
      </c>
      <c r="J201" s="65" t="s">
        <v>647</v>
      </c>
      <c r="K201" s="64">
        <v>3895</v>
      </c>
      <c r="L201" s="64" t="s">
        <v>152</v>
      </c>
      <c r="M201" s="65" t="s">
        <v>153</v>
      </c>
      <c r="N201" s="65"/>
      <c r="O201" s="66" t="s">
        <v>399</v>
      </c>
      <c r="P201" s="66" t="s">
        <v>648</v>
      </c>
    </row>
    <row r="202" spans="1:16" x14ac:dyDescent="0.2">
      <c r="A202" s="38" t="str">
        <f t="shared" si="12"/>
        <v> BRNO 30 </v>
      </c>
      <c r="B202" s="2" t="str">
        <f t="shared" si="13"/>
        <v>I</v>
      </c>
      <c r="C202" s="38">
        <f t="shared" si="14"/>
        <v>47030.353999999999</v>
      </c>
      <c r="D202" t="str">
        <f t="shared" si="15"/>
        <v>vis</v>
      </c>
      <c r="E202">
        <f>VLOOKUP(C202,Active!C$21:E$958,3,FALSE)</f>
        <v>3904.0022377507785</v>
      </c>
      <c r="F202" s="2" t="s">
        <v>143</v>
      </c>
      <c r="G202" t="str">
        <f t="shared" si="16"/>
        <v>47030.354</v>
      </c>
      <c r="H202" s="38">
        <f t="shared" si="17"/>
        <v>3904</v>
      </c>
      <c r="I202" s="64" t="s">
        <v>649</v>
      </c>
      <c r="J202" s="65" t="s">
        <v>650</v>
      </c>
      <c r="K202" s="64">
        <v>3904</v>
      </c>
      <c r="L202" s="64" t="s">
        <v>432</v>
      </c>
      <c r="M202" s="65" t="s">
        <v>153</v>
      </c>
      <c r="N202" s="65"/>
      <c r="O202" s="66" t="s">
        <v>633</v>
      </c>
      <c r="P202" s="66" t="s">
        <v>634</v>
      </c>
    </row>
    <row r="203" spans="1:16" x14ac:dyDescent="0.2">
      <c r="A203" s="38" t="str">
        <f t="shared" ref="A203:A266" si="18">P203</f>
        <v> BBS 89 </v>
      </c>
      <c r="B203" s="2" t="str">
        <f t="shared" ref="B203:B266" si="19">IF(H203=INT(H203),"I","II")</f>
        <v>I</v>
      </c>
      <c r="C203" s="38">
        <f t="shared" ref="C203:C266" si="20">1*G203</f>
        <v>47368.447999999997</v>
      </c>
      <c r="D203" t="str">
        <f t="shared" ref="D203:D266" si="21">VLOOKUP(F203,I$1:J$5,2,FALSE)</f>
        <v>vis</v>
      </c>
      <c r="E203">
        <f>VLOOKUP(C203,Active!C$21:E$958,3,FALSE)</f>
        <v>4412.9972010049314</v>
      </c>
      <c r="F203" s="2" t="s">
        <v>143</v>
      </c>
      <c r="G203" t="str">
        <f t="shared" ref="G203:G266" si="22">MID(I203,3,LEN(I203)-3)</f>
        <v>47368.448</v>
      </c>
      <c r="H203" s="38">
        <f t="shared" ref="H203:H266" si="23">1*K203</f>
        <v>4413</v>
      </c>
      <c r="I203" s="64" t="s">
        <v>651</v>
      </c>
      <c r="J203" s="65" t="s">
        <v>652</v>
      </c>
      <c r="K203" s="64">
        <v>4413</v>
      </c>
      <c r="L203" s="64" t="s">
        <v>487</v>
      </c>
      <c r="M203" s="65" t="s">
        <v>153</v>
      </c>
      <c r="N203" s="65"/>
      <c r="O203" s="66" t="s">
        <v>576</v>
      </c>
      <c r="P203" s="66" t="s">
        <v>653</v>
      </c>
    </row>
    <row r="204" spans="1:16" x14ac:dyDescent="0.2">
      <c r="A204" s="38" t="str">
        <f t="shared" si="18"/>
        <v> BRNO 30 </v>
      </c>
      <c r="B204" s="2" t="str">
        <f t="shared" si="19"/>
        <v>I</v>
      </c>
      <c r="C204" s="38">
        <f t="shared" si="20"/>
        <v>47374.428999999996</v>
      </c>
      <c r="D204" t="str">
        <f t="shared" si="21"/>
        <v>vis</v>
      </c>
      <c r="E204">
        <f>VLOOKUP(C204,Active!C$21:E$958,3,FALSE)</f>
        <v>4422.0014982572429</v>
      </c>
      <c r="F204" s="2" t="s">
        <v>143</v>
      </c>
      <c r="G204" t="str">
        <f t="shared" si="22"/>
        <v>47374.429</v>
      </c>
      <c r="H204" s="38">
        <f t="shared" si="23"/>
        <v>4422</v>
      </c>
      <c r="I204" s="64" t="s">
        <v>654</v>
      </c>
      <c r="J204" s="65" t="s">
        <v>655</v>
      </c>
      <c r="K204" s="64">
        <v>4422</v>
      </c>
      <c r="L204" s="64" t="s">
        <v>432</v>
      </c>
      <c r="M204" s="65" t="s">
        <v>153</v>
      </c>
      <c r="N204" s="65"/>
      <c r="O204" s="66" t="s">
        <v>656</v>
      </c>
      <c r="P204" s="66" t="s">
        <v>634</v>
      </c>
    </row>
    <row r="205" spans="1:16" x14ac:dyDescent="0.2">
      <c r="A205" s="38" t="str">
        <f t="shared" si="18"/>
        <v> BBS 89 </v>
      </c>
      <c r="B205" s="2" t="str">
        <f t="shared" si="19"/>
        <v>I</v>
      </c>
      <c r="C205" s="38">
        <f t="shared" si="20"/>
        <v>47374.43</v>
      </c>
      <c r="D205" t="str">
        <f t="shared" si="21"/>
        <v>vis</v>
      </c>
      <c r="E205">
        <f>VLOOKUP(C205,Active!C$21:E$958,3,FALSE)</f>
        <v>4422.0030037408224</v>
      </c>
      <c r="F205" s="2" t="s">
        <v>143</v>
      </c>
      <c r="G205" t="str">
        <f t="shared" si="22"/>
        <v>47374.430</v>
      </c>
      <c r="H205" s="38">
        <f t="shared" si="23"/>
        <v>4422</v>
      </c>
      <c r="I205" s="64" t="s">
        <v>657</v>
      </c>
      <c r="J205" s="65" t="s">
        <v>658</v>
      </c>
      <c r="K205" s="64">
        <v>4422</v>
      </c>
      <c r="L205" s="64" t="s">
        <v>499</v>
      </c>
      <c r="M205" s="65" t="s">
        <v>153</v>
      </c>
      <c r="N205" s="65"/>
      <c r="O205" s="66" t="s">
        <v>659</v>
      </c>
      <c r="P205" s="66" t="s">
        <v>653</v>
      </c>
    </row>
    <row r="206" spans="1:16" x14ac:dyDescent="0.2">
      <c r="A206" s="38" t="str">
        <f t="shared" si="18"/>
        <v> BRNO 30 </v>
      </c>
      <c r="B206" s="2" t="str">
        <f t="shared" si="19"/>
        <v>I</v>
      </c>
      <c r="C206" s="38">
        <f t="shared" si="20"/>
        <v>47374.430999999997</v>
      </c>
      <c r="D206" t="str">
        <f t="shared" si="21"/>
        <v>vis</v>
      </c>
      <c r="E206">
        <f>VLOOKUP(C206,Active!C$21:E$958,3,FALSE)</f>
        <v>4422.0045092243909</v>
      </c>
      <c r="F206" s="2" t="s">
        <v>143</v>
      </c>
      <c r="G206" t="str">
        <f t="shared" si="22"/>
        <v>47374.431</v>
      </c>
      <c r="H206" s="38">
        <f t="shared" si="23"/>
        <v>4422</v>
      </c>
      <c r="I206" s="64" t="s">
        <v>660</v>
      </c>
      <c r="J206" s="65" t="s">
        <v>661</v>
      </c>
      <c r="K206" s="64">
        <v>4422</v>
      </c>
      <c r="L206" s="64" t="s">
        <v>285</v>
      </c>
      <c r="M206" s="65" t="s">
        <v>153</v>
      </c>
      <c r="N206" s="65"/>
      <c r="O206" s="66" t="s">
        <v>605</v>
      </c>
      <c r="P206" s="66" t="s">
        <v>634</v>
      </c>
    </row>
    <row r="207" spans="1:16" x14ac:dyDescent="0.2">
      <c r="A207" s="38" t="str">
        <f t="shared" si="18"/>
        <v> BBS 89 </v>
      </c>
      <c r="B207" s="2" t="str">
        <f t="shared" si="19"/>
        <v>I</v>
      </c>
      <c r="C207" s="38">
        <f t="shared" si="20"/>
        <v>47388.379000000001</v>
      </c>
      <c r="D207" t="str">
        <f t="shared" si="21"/>
        <v>vis</v>
      </c>
      <c r="E207">
        <f>VLOOKUP(C207,Active!C$21:E$958,3,FALSE)</f>
        <v>4443.0029941057282</v>
      </c>
      <c r="F207" s="2" t="s">
        <v>143</v>
      </c>
      <c r="G207" t="str">
        <f t="shared" si="22"/>
        <v>47388.379</v>
      </c>
      <c r="H207" s="38">
        <f t="shared" si="23"/>
        <v>4443</v>
      </c>
      <c r="I207" s="64" t="s">
        <v>662</v>
      </c>
      <c r="J207" s="65" t="s">
        <v>663</v>
      </c>
      <c r="K207" s="64">
        <v>4443</v>
      </c>
      <c r="L207" s="64" t="s">
        <v>499</v>
      </c>
      <c r="M207" s="65" t="s">
        <v>153</v>
      </c>
      <c r="N207" s="65"/>
      <c r="O207" s="66" t="s">
        <v>659</v>
      </c>
      <c r="P207" s="66" t="s">
        <v>653</v>
      </c>
    </row>
    <row r="208" spans="1:16" x14ac:dyDescent="0.2">
      <c r="A208" s="38" t="str">
        <f t="shared" si="18"/>
        <v> BRNO 30 </v>
      </c>
      <c r="B208" s="2" t="str">
        <f t="shared" si="19"/>
        <v>I</v>
      </c>
      <c r="C208" s="38">
        <f t="shared" si="20"/>
        <v>47392.368000000002</v>
      </c>
      <c r="D208" t="str">
        <f t="shared" si="21"/>
        <v>vis</v>
      </c>
      <c r="E208">
        <f>VLOOKUP(C208,Active!C$21:E$958,3,FALSE)</f>
        <v>4449.0083680798934</v>
      </c>
      <c r="F208" s="2" t="s">
        <v>143</v>
      </c>
      <c r="G208" t="str">
        <f t="shared" si="22"/>
        <v>47392.368</v>
      </c>
      <c r="H208" s="38">
        <f t="shared" si="23"/>
        <v>4449</v>
      </c>
      <c r="I208" s="64" t="s">
        <v>664</v>
      </c>
      <c r="J208" s="65" t="s">
        <v>665</v>
      </c>
      <c r="K208" s="64">
        <v>4449</v>
      </c>
      <c r="L208" s="64" t="s">
        <v>158</v>
      </c>
      <c r="M208" s="65" t="s">
        <v>153</v>
      </c>
      <c r="N208" s="65"/>
      <c r="O208" s="66" t="s">
        <v>645</v>
      </c>
      <c r="P208" s="66" t="s">
        <v>634</v>
      </c>
    </row>
    <row r="209" spans="1:16" x14ac:dyDescent="0.2">
      <c r="A209" s="38" t="str">
        <f t="shared" si="18"/>
        <v> BBS 93 </v>
      </c>
      <c r="B209" s="2" t="str">
        <f t="shared" si="19"/>
        <v>II</v>
      </c>
      <c r="C209" s="38">
        <f t="shared" si="20"/>
        <v>47743.423999999999</v>
      </c>
      <c r="D209" t="str">
        <f t="shared" si="21"/>
        <v>vis</v>
      </c>
      <c r="E209">
        <f>VLOOKUP(C209,Active!C$21:E$958,3,FALSE)</f>
        <v>4977.5174094120375</v>
      </c>
      <c r="F209" s="2" t="s">
        <v>143</v>
      </c>
      <c r="G209" t="str">
        <f t="shared" si="22"/>
        <v>47743.424</v>
      </c>
      <c r="H209" s="38">
        <f t="shared" si="23"/>
        <v>4977.5</v>
      </c>
      <c r="I209" s="64" t="s">
        <v>666</v>
      </c>
      <c r="J209" s="65" t="s">
        <v>667</v>
      </c>
      <c r="K209" s="64">
        <v>4977.5</v>
      </c>
      <c r="L209" s="64" t="s">
        <v>166</v>
      </c>
      <c r="M209" s="65" t="s">
        <v>153</v>
      </c>
      <c r="N209" s="65"/>
      <c r="O209" s="66" t="s">
        <v>605</v>
      </c>
      <c r="P209" s="66" t="s">
        <v>668</v>
      </c>
    </row>
    <row r="210" spans="1:16" x14ac:dyDescent="0.2">
      <c r="A210" s="38" t="str">
        <f t="shared" si="18"/>
        <v> BBS 96 </v>
      </c>
      <c r="B210" s="2" t="str">
        <f t="shared" si="19"/>
        <v>I</v>
      </c>
      <c r="C210" s="38">
        <f t="shared" si="20"/>
        <v>48094.464999999997</v>
      </c>
      <c r="D210" t="str">
        <f t="shared" si="21"/>
        <v>vis</v>
      </c>
      <c r="E210">
        <f>VLOOKUP(C210,Active!C$21:E$958,3,FALSE)</f>
        <v>5506.0038684905812</v>
      </c>
      <c r="F210" s="2" t="s">
        <v>143</v>
      </c>
      <c r="G210" t="str">
        <f t="shared" si="22"/>
        <v>48094.465</v>
      </c>
      <c r="H210" s="38">
        <f t="shared" si="23"/>
        <v>5506</v>
      </c>
      <c r="I210" s="64" t="s">
        <v>669</v>
      </c>
      <c r="J210" s="65" t="s">
        <v>670</v>
      </c>
      <c r="K210" s="64">
        <v>5506</v>
      </c>
      <c r="L210" s="64" t="s">
        <v>285</v>
      </c>
      <c r="M210" s="65" t="s">
        <v>153</v>
      </c>
      <c r="N210" s="65"/>
      <c r="O210" s="66" t="s">
        <v>576</v>
      </c>
      <c r="P210" s="66" t="s">
        <v>671</v>
      </c>
    </row>
    <row r="211" spans="1:16" x14ac:dyDescent="0.2">
      <c r="A211" s="38" t="str">
        <f t="shared" si="18"/>
        <v> BBS 96 </v>
      </c>
      <c r="B211" s="2" t="str">
        <f t="shared" si="19"/>
        <v>I</v>
      </c>
      <c r="C211" s="38">
        <f t="shared" si="20"/>
        <v>48112.4</v>
      </c>
      <c r="D211" t="str">
        <f t="shared" si="21"/>
        <v>vis</v>
      </c>
      <c r="E211">
        <f>VLOOKUP(C211,Active!C$21:E$958,3,FALSE)</f>
        <v>5533.0047163789368</v>
      </c>
      <c r="F211" s="2" t="s">
        <v>143</v>
      </c>
      <c r="G211" t="str">
        <f t="shared" si="22"/>
        <v>48112.400</v>
      </c>
      <c r="H211" s="38">
        <f t="shared" si="23"/>
        <v>5533</v>
      </c>
      <c r="I211" s="64" t="s">
        <v>672</v>
      </c>
      <c r="J211" s="65" t="s">
        <v>673</v>
      </c>
      <c r="K211" s="64">
        <v>5533</v>
      </c>
      <c r="L211" s="64" t="s">
        <v>285</v>
      </c>
      <c r="M211" s="65" t="s">
        <v>238</v>
      </c>
      <c r="N211" s="65" t="s">
        <v>239</v>
      </c>
      <c r="O211" s="66" t="s">
        <v>605</v>
      </c>
      <c r="P211" s="66" t="s">
        <v>671</v>
      </c>
    </row>
    <row r="212" spans="1:16" x14ac:dyDescent="0.2">
      <c r="A212" s="38" t="str">
        <f t="shared" si="18"/>
        <v> BBS 96 </v>
      </c>
      <c r="B212" s="2" t="str">
        <f t="shared" si="19"/>
        <v>I</v>
      </c>
      <c r="C212" s="38">
        <f t="shared" si="20"/>
        <v>48126.36</v>
      </c>
      <c r="D212" t="str">
        <f t="shared" si="21"/>
        <v>vis</v>
      </c>
      <c r="E212">
        <f>VLOOKUP(C212,Active!C$21:E$958,3,FALSE)</f>
        <v>5554.0212670631481</v>
      </c>
      <c r="F212" s="2" t="s">
        <v>143</v>
      </c>
      <c r="G212" t="str">
        <f t="shared" si="22"/>
        <v>48126.360</v>
      </c>
      <c r="H212" s="38">
        <f t="shared" si="23"/>
        <v>5554</v>
      </c>
      <c r="I212" s="64" t="s">
        <v>674</v>
      </c>
      <c r="J212" s="65" t="s">
        <v>675</v>
      </c>
      <c r="K212" s="64">
        <v>5554</v>
      </c>
      <c r="L212" s="64" t="s">
        <v>179</v>
      </c>
      <c r="M212" s="65" t="s">
        <v>153</v>
      </c>
      <c r="N212" s="65"/>
      <c r="O212" s="66" t="s">
        <v>399</v>
      </c>
      <c r="P212" s="66" t="s">
        <v>671</v>
      </c>
    </row>
    <row r="213" spans="1:16" x14ac:dyDescent="0.2">
      <c r="A213" s="38" t="str">
        <f t="shared" si="18"/>
        <v> BBS 98 </v>
      </c>
      <c r="B213" s="2" t="str">
        <f t="shared" si="19"/>
        <v>I</v>
      </c>
      <c r="C213" s="38">
        <f t="shared" si="20"/>
        <v>48466.440999999999</v>
      </c>
      <c r="D213" t="str">
        <f t="shared" si="21"/>
        <v>vis</v>
      </c>
      <c r="E213">
        <f>VLOOKUP(C213,Active!C$21:E$958,3,FALSE)</f>
        <v>6066.0076261775839</v>
      </c>
      <c r="F213" s="2" t="s">
        <v>143</v>
      </c>
      <c r="G213" t="str">
        <f t="shared" si="22"/>
        <v>48466.441</v>
      </c>
      <c r="H213" s="38">
        <f t="shared" si="23"/>
        <v>6066</v>
      </c>
      <c r="I213" s="64" t="s">
        <v>676</v>
      </c>
      <c r="J213" s="65" t="s">
        <v>677</v>
      </c>
      <c r="K213" s="64">
        <v>6066</v>
      </c>
      <c r="L213" s="64" t="s">
        <v>218</v>
      </c>
      <c r="M213" s="65" t="s">
        <v>153</v>
      </c>
      <c r="N213" s="65"/>
      <c r="O213" s="66" t="s">
        <v>399</v>
      </c>
      <c r="P213" s="66" t="s">
        <v>678</v>
      </c>
    </row>
    <row r="214" spans="1:16" x14ac:dyDescent="0.2">
      <c r="A214" s="38" t="str">
        <f t="shared" si="18"/>
        <v> BBS 98 </v>
      </c>
      <c r="B214" s="2" t="str">
        <f t="shared" si="19"/>
        <v>I</v>
      </c>
      <c r="C214" s="38">
        <f t="shared" si="20"/>
        <v>48466.442000000003</v>
      </c>
      <c r="D214" t="str">
        <f t="shared" si="21"/>
        <v>vis</v>
      </c>
      <c r="E214">
        <f>VLOOKUP(C214,Active!C$21:E$958,3,FALSE)</f>
        <v>6066.0091316611633</v>
      </c>
      <c r="F214" s="2" t="s">
        <v>143</v>
      </c>
      <c r="G214" t="str">
        <f t="shared" si="22"/>
        <v>48466.442</v>
      </c>
      <c r="H214" s="38">
        <f t="shared" si="23"/>
        <v>6066</v>
      </c>
      <c r="I214" s="64" t="s">
        <v>679</v>
      </c>
      <c r="J214" s="65" t="s">
        <v>680</v>
      </c>
      <c r="K214" s="64">
        <v>6066</v>
      </c>
      <c r="L214" s="64" t="s">
        <v>158</v>
      </c>
      <c r="M214" s="65" t="s">
        <v>238</v>
      </c>
      <c r="N214" s="65" t="s">
        <v>239</v>
      </c>
      <c r="O214" s="66" t="s">
        <v>605</v>
      </c>
      <c r="P214" s="66" t="s">
        <v>678</v>
      </c>
    </row>
    <row r="215" spans="1:16" x14ac:dyDescent="0.2">
      <c r="A215" s="38" t="str">
        <f t="shared" si="18"/>
        <v> BBS 98 </v>
      </c>
      <c r="B215" s="2" t="str">
        <f t="shared" si="19"/>
        <v>I</v>
      </c>
      <c r="C215" s="38">
        <f t="shared" si="20"/>
        <v>48488.368000000002</v>
      </c>
      <c r="D215" t="str">
        <f t="shared" si="21"/>
        <v>vis</v>
      </c>
      <c r="E215">
        <f>VLOOKUP(C215,Active!C$21:E$958,3,FALSE)</f>
        <v>6099.0183644908211</v>
      </c>
      <c r="F215" s="2" t="s">
        <v>143</v>
      </c>
      <c r="G215" t="str">
        <f t="shared" si="22"/>
        <v>48488.368</v>
      </c>
      <c r="H215" s="38">
        <f t="shared" si="23"/>
        <v>6099</v>
      </c>
      <c r="I215" s="64" t="s">
        <v>681</v>
      </c>
      <c r="J215" s="65" t="s">
        <v>682</v>
      </c>
      <c r="K215" s="64">
        <v>6099</v>
      </c>
      <c r="L215" s="64" t="s">
        <v>166</v>
      </c>
      <c r="M215" s="65" t="s">
        <v>153</v>
      </c>
      <c r="N215" s="65"/>
      <c r="O215" s="66" t="s">
        <v>399</v>
      </c>
      <c r="P215" s="66" t="s">
        <v>678</v>
      </c>
    </row>
    <row r="216" spans="1:16" x14ac:dyDescent="0.2">
      <c r="A216" s="38" t="str">
        <f t="shared" si="18"/>
        <v> BRNO 31 </v>
      </c>
      <c r="B216" s="2" t="str">
        <f t="shared" si="19"/>
        <v>I</v>
      </c>
      <c r="C216" s="38">
        <f t="shared" si="20"/>
        <v>48828.445</v>
      </c>
      <c r="D216" t="str">
        <f t="shared" si="21"/>
        <v>vis</v>
      </c>
      <c r="E216">
        <f>VLOOKUP(C216,Active!C$21:E$958,3,FALSE)</f>
        <v>6610.998701670962</v>
      </c>
      <c r="F216" s="2" t="s">
        <v>143</v>
      </c>
      <c r="G216" t="str">
        <f t="shared" si="22"/>
        <v>48828.445</v>
      </c>
      <c r="H216" s="38">
        <f t="shared" si="23"/>
        <v>6611</v>
      </c>
      <c r="I216" s="64" t="s">
        <v>683</v>
      </c>
      <c r="J216" s="65" t="s">
        <v>684</v>
      </c>
      <c r="K216" s="64">
        <v>6611</v>
      </c>
      <c r="L216" s="64" t="s">
        <v>476</v>
      </c>
      <c r="M216" s="65" t="s">
        <v>153</v>
      </c>
      <c r="N216" s="65"/>
      <c r="O216" s="66" t="s">
        <v>685</v>
      </c>
      <c r="P216" s="66" t="s">
        <v>686</v>
      </c>
    </row>
    <row r="217" spans="1:16" x14ac:dyDescent="0.2">
      <c r="A217" s="38" t="str">
        <f t="shared" si="18"/>
        <v> BRNO 31 </v>
      </c>
      <c r="B217" s="2" t="str">
        <f t="shared" si="19"/>
        <v>I</v>
      </c>
      <c r="C217" s="38">
        <f t="shared" si="20"/>
        <v>48828.446000000004</v>
      </c>
      <c r="D217" t="str">
        <f t="shared" si="21"/>
        <v>vis</v>
      </c>
      <c r="E217">
        <f>VLOOKUP(C217,Active!C$21:E$958,3,FALSE)</f>
        <v>6611.0002071545414</v>
      </c>
      <c r="F217" s="2" t="s">
        <v>143</v>
      </c>
      <c r="G217" t="str">
        <f t="shared" si="22"/>
        <v>48828.446</v>
      </c>
      <c r="H217" s="38">
        <f t="shared" si="23"/>
        <v>6611</v>
      </c>
      <c r="I217" s="64" t="s">
        <v>687</v>
      </c>
      <c r="J217" s="65" t="s">
        <v>688</v>
      </c>
      <c r="K217" s="64">
        <v>6611</v>
      </c>
      <c r="L217" s="64" t="s">
        <v>405</v>
      </c>
      <c r="M217" s="65" t="s">
        <v>153</v>
      </c>
      <c r="N217" s="65"/>
      <c r="O217" s="66" t="s">
        <v>642</v>
      </c>
      <c r="P217" s="66" t="s">
        <v>686</v>
      </c>
    </row>
    <row r="218" spans="1:16" x14ac:dyDescent="0.2">
      <c r="A218" s="38" t="str">
        <f t="shared" si="18"/>
        <v> BRNO 31 </v>
      </c>
      <c r="B218" s="2" t="str">
        <f t="shared" si="19"/>
        <v>I</v>
      </c>
      <c r="C218" s="38">
        <f t="shared" si="20"/>
        <v>48828.447999999997</v>
      </c>
      <c r="D218" t="str">
        <f t="shared" si="21"/>
        <v>vis</v>
      </c>
      <c r="E218">
        <f>VLOOKUP(C218,Active!C$21:E$958,3,FALSE)</f>
        <v>6611.0032181216775</v>
      </c>
      <c r="F218" s="2" t="s">
        <v>143</v>
      </c>
      <c r="G218" t="str">
        <f t="shared" si="22"/>
        <v>48828.448</v>
      </c>
      <c r="H218" s="38">
        <f t="shared" si="23"/>
        <v>6611</v>
      </c>
      <c r="I218" s="64" t="s">
        <v>689</v>
      </c>
      <c r="J218" s="65" t="s">
        <v>690</v>
      </c>
      <c r="K218" s="64">
        <v>6611</v>
      </c>
      <c r="L218" s="64" t="s">
        <v>499</v>
      </c>
      <c r="M218" s="65" t="s">
        <v>153</v>
      </c>
      <c r="N218" s="65"/>
      <c r="O218" s="66" t="s">
        <v>691</v>
      </c>
      <c r="P218" s="66" t="s">
        <v>686</v>
      </c>
    </row>
    <row r="219" spans="1:16" x14ac:dyDescent="0.2">
      <c r="A219" s="38" t="str">
        <f t="shared" si="18"/>
        <v> BRNO 31 </v>
      </c>
      <c r="B219" s="2" t="str">
        <f t="shared" si="19"/>
        <v>I</v>
      </c>
      <c r="C219" s="38">
        <f t="shared" si="20"/>
        <v>48828.45</v>
      </c>
      <c r="D219" t="str">
        <f t="shared" si="21"/>
        <v>vis</v>
      </c>
      <c r="E219">
        <f>VLOOKUP(C219,Active!C$21:E$958,3,FALSE)</f>
        <v>6611.0062290888254</v>
      </c>
      <c r="F219" s="2" t="s">
        <v>143</v>
      </c>
      <c r="G219" t="str">
        <f t="shared" si="22"/>
        <v>48828.450</v>
      </c>
      <c r="H219" s="38">
        <f t="shared" si="23"/>
        <v>6611</v>
      </c>
      <c r="I219" s="64" t="s">
        <v>692</v>
      </c>
      <c r="J219" s="65" t="s">
        <v>693</v>
      </c>
      <c r="K219" s="64">
        <v>6611</v>
      </c>
      <c r="L219" s="64" t="s">
        <v>508</v>
      </c>
      <c r="M219" s="65" t="s">
        <v>153</v>
      </c>
      <c r="N219" s="65"/>
      <c r="O219" s="66" t="s">
        <v>694</v>
      </c>
      <c r="P219" s="66" t="s">
        <v>686</v>
      </c>
    </row>
    <row r="220" spans="1:16" x14ac:dyDescent="0.2">
      <c r="A220" s="38" t="str">
        <f t="shared" si="18"/>
        <v> BRNO 31 </v>
      </c>
      <c r="B220" s="2" t="str">
        <f t="shared" si="19"/>
        <v>I</v>
      </c>
      <c r="C220" s="38">
        <f t="shared" si="20"/>
        <v>48828.451999999997</v>
      </c>
      <c r="D220" t="str">
        <f t="shared" si="21"/>
        <v>vis</v>
      </c>
      <c r="E220">
        <f>VLOOKUP(C220,Active!C$21:E$958,3,FALSE)</f>
        <v>6611.0092400559724</v>
      </c>
      <c r="F220" s="2" t="s">
        <v>143</v>
      </c>
      <c r="G220" t="str">
        <f t="shared" si="22"/>
        <v>48828.452</v>
      </c>
      <c r="H220" s="38">
        <f t="shared" si="23"/>
        <v>6611</v>
      </c>
      <c r="I220" s="64" t="s">
        <v>695</v>
      </c>
      <c r="J220" s="65" t="s">
        <v>696</v>
      </c>
      <c r="K220" s="64">
        <v>6611</v>
      </c>
      <c r="L220" s="64" t="s">
        <v>158</v>
      </c>
      <c r="M220" s="65" t="s">
        <v>153</v>
      </c>
      <c r="N220" s="65"/>
      <c r="O220" s="66" t="s">
        <v>697</v>
      </c>
      <c r="P220" s="66" t="s">
        <v>686</v>
      </c>
    </row>
    <row r="221" spans="1:16" x14ac:dyDescent="0.2">
      <c r="A221" s="38" t="str">
        <f t="shared" si="18"/>
        <v> BRNO 31 </v>
      </c>
      <c r="B221" s="2" t="str">
        <f t="shared" si="19"/>
        <v>I</v>
      </c>
      <c r="C221" s="38">
        <f t="shared" si="20"/>
        <v>48828.453000000001</v>
      </c>
      <c r="D221" t="str">
        <f t="shared" si="21"/>
        <v>vis</v>
      </c>
      <c r="E221">
        <f>VLOOKUP(C221,Active!C$21:E$958,3,FALSE)</f>
        <v>6611.0107455395519</v>
      </c>
      <c r="F221" s="2" t="s">
        <v>143</v>
      </c>
      <c r="G221" t="str">
        <f t="shared" si="22"/>
        <v>48828.453</v>
      </c>
      <c r="H221" s="38">
        <f t="shared" si="23"/>
        <v>6611</v>
      </c>
      <c r="I221" s="64" t="s">
        <v>698</v>
      </c>
      <c r="J221" s="65" t="s">
        <v>699</v>
      </c>
      <c r="K221" s="64">
        <v>6611</v>
      </c>
      <c r="L221" s="64" t="s">
        <v>203</v>
      </c>
      <c r="M221" s="65" t="s">
        <v>153</v>
      </c>
      <c r="N221" s="65"/>
      <c r="O221" s="66" t="s">
        <v>700</v>
      </c>
      <c r="P221" s="66" t="s">
        <v>686</v>
      </c>
    </row>
    <row r="222" spans="1:16" x14ac:dyDescent="0.2">
      <c r="A222" s="38" t="str">
        <f t="shared" si="18"/>
        <v> BRNO 31 </v>
      </c>
      <c r="B222" s="2" t="str">
        <f t="shared" si="19"/>
        <v>I</v>
      </c>
      <c r="C222" s="38">
        <f t="shared" si="20"/>
        <v>48832.43</v>
      </c>
      <c r="D222" t="str">
        <f t="shared" si="21"/>
        <v>vis</v>
      </c>
      <c r="E222">
        <f>VLOOKUP(C222,Active!C$21:E$958,3,FALSE)</f>
        <v>6616.9980537108331</v>
      </c>
      <c r="F222" s="2" t="s">
        <v>143</v>
      </c>
      <c r="G222" t="str">
        <f t="shared" si="22"/>
        <v>48832.430</v>
      </c>
      <c r="H222" s="38">
        <f t="shared" si="23"/>
        <v>6617</v>
      </c>
      <c r="I222" s="64" t="s">
        <v>701</v>
      </c>
      <c r="J222" s="65" t="s">
        <v>702</v>
      </c>
      <c r="K222" s="64">
        <v>6617</v>
      </c>
      <c r="L222" s="64" t="s">
        <v>476</v>
      </c>
      <c r="M222" s="65" t="s">
        <v>153</v>
      </c>
      <c r="N222" s="65"/>
      <c r="O222" s="66" t="s">
        <v>697</v>
      </c>
      <c r="P222" s="66" t="s">
        <v>686</v>
      </c>
    </row>
    <row r="223" spans="1:16" x14ac:dyDescent="0.2">
      <c r="A223" s="38" t="str">
        <f t="shared" si="18"/>
        <v> BRNO 31 </v>
      </c>
      <c r="B223" s="2" t="str">
        <f t="shared" si="19"/>
        <v>I</v>
      </c>
      <c r="C223" s="38">
        <f t="shared" si="20"/>
        <v>48832.43</v>
      </c>
      <c r="D223" t="str">
        <f t="shared" si="21"/>
        <v>vis</v>
      </c>
      <c r="E223">
        <f>VLOOKUP(C223,Active!C$21:E$958,3,FALSE)</f>
        <v>6616.9980537108331</v>
      </c>
      <c r="F223" s="2" t="s">
        <v>143</v>
      </c>
      <c r="G223" t="str">
        <f t="shared" si="22"/>
        <v>48832.430</v>
      </c>
      <c r="H223" s="38">
        <f t="shared" si="23"/>
        <v>6617</v>
      </c>
      <c r="I223" s="64" t="s">
        <v>701</v>
      </c>
      <c r="J223" s="65" t="s">
        <v>702</v>
      </c>
      <c r="K223" s="64">
        <v>6617</v>
      </c>
      <c r="L223" s="64" t="s">
        <v>476</v>
      </c>
      <c r="M223" s="65" t="s">
        <v>153</v>
      </c>
      <c r="N223" s="65"/>
      <c r="O223" s="66" t="s">
        <v>703</v>
      </c>
      <c r="P223" s="66" t="s">
        <v>686</v>
      </c>
    </row>
    <row r="224" spans="1:16" x14ac:dyDescent="0.2">
      <c r="A224" s="38" t="str">
        <f t="shared" si="18"/>
        <v> BRNO 31 </v>
      </c>
      <c r="B224" s="2" t="str">
        <f t="shared" si="19"/>
        <v>I</v>
      </c>
      <c r="C224" s="38">
        <f t="shared" si="20"/>
        <v>48832.430999999997</v>
      </c>
      <c r="D224" t="str">
        <f t="shared" si="21"/>
        <v>vis</v>
      </c>
      <c r="E224">
        <f>VLOOKUP(C224,Active!C$21:E$958,3,FALSE)</f>
        <v>6616.9995591944007</v>
      </c>
      <c r="F224" s="2" t="s">
        <v>143</v>
      </c>
      <c r="G224" t="str">
        <f t="shared" si="22"/>
        <v>48832.431</v>
      </c>
      <c r="H224" s="38">
        <f t="shared" si="23"/>
        <v>6617</v>
      </c>
      <c r="I224" s="64" t="s">
        <v>704</v>
      </c>
      <c r="J224" s="65" t="s">
        <v>705</v>
      </c>
      <c r="K224" s="64">
        <v>6617</v>
      </c>
      <c r="L224" s="64" t="s">
        <v>568</v>
      </c>
      <c r="M224" s="65" t="s">
        <v>153</v>
      </c>
      <c r="N224" s="65"/>
      <c r="O224" s="66" t="s">
        <v>700</v>
      </c>
      <c r="P224" s="66" t="s">
        <v>686</v>
      </c>
    </row>
    <row r="225" spans="1:16" x14ac:dyDescent="0.2">
      <c r="A225" s="38" t="str">
        <f t="shared" si="18"/>
        <v> BRNO 31 </v>
      </c>
      <c r="B225" s="2" t="str">
        <f t="shared" si="19"/>
        <v>I</v>
      </c>
      <c r="C225" s="38">
        <f t="shared" si="20"/>
        <v>48832.442999999999</v>
      </c>
      <c r="D225" t="str">
        <f t="shared" si="21"/>
        <v>vis</v>
      </c>
      <c r="E225">
        <f>VLOOKUP(C225,Active!C$21:E$958,3,FALSE)</f>
        <v>6617.0176249972856</v>
      </c>
      <c r="F225" s="2" t="s">
        <v>143</v>
      </c>
      <c r="G225" t="str">
        <f t="shared" si="22"/>
        <v>48832.443</v>
      </c>
      <c r="H225" s="38">
        <f t="shared" si="23"/>
        <v>6617</v>
      </c>
      <c r="I225" s="64" t="s">
        <v>706</v>
      </c>
      <c r="J225" s="65" t="s">
        <v>707</v>
      </c>
      <c r="K225" s="64">
        <v>6617</v>
      </c>
      <c r="L225" s="64" t="s">
        <v>166</v>
      </c>
      <c r="M225" s="65" t="s">
        <v>153</v>
      </c>
      <c r="N225" s="65"/>
      <c r="O225" s="66" t="s">
        <v>694</v>
      </c>
      <c r="P225" s="66" t="s">
        <v>686</v>
      </c>
    </row>
    <row r="226" spans="1:16" x14ac:dyDescent="0.2">
      <c r="A226" s="38" t="str">
        <f t="shared" si="18"/>
        <v> BRNO 31 </v>
      </c>
      <c r="B226" s="2" t="str">
        <f t="shared" si="19"/>
        <v>I</v>
      </c>
      <c r="C226" s="38">
        <f t="shared" si="20"/>
        <v>48832.446000000004</v>
      </c>
      <c r="D226" t="str">
        <f t="shared" si="21"/>
        <v>vis</v>
      </c>
      <c r="E226">
        <f>VLOOKUP(C226,Active!C$21:E$958,3,FALSE)</f>
        <v>6617.022141448012</v>
      </c>
      <c r="F226" s="2" t="s">
        <v>143</v>
      </c>
      <c r="G226" t="str">
        <f t="shared" si="22"/>
        <v>48832.446</v>
      </c>
      <c r="H226" s="38">
        <f t="shared" si="23"/>
        <v>6617</v>
      </c>
      <c r="I226" s="64" t="s">
        <v>708</v>
      </c>
      <c r="J226" s="65" t="s">
        <v>709</v>
      </c>
      <c r="K226" s="64">
        <v>6617</v>
      </c>
      <c r="L226" s="64" t="s">
        <v>212</v>
      </c>
      <c r="M226" s="65" t="s">
        <v>153</v>
      </c>
      <c r="N226" s="65"/>
      <c r="O226" s="66" t="s">
        <v>685</v>
      </c>
      <c r="P226" s="66" t="s">
        <v>686</v>
      </c>
    </row>
    <row r="227" spans="1:16" x14ac:dyDescent="0.2">
      <c r="A227" s="38" t="str">
        <f t="shared" si="18"/>
        <v> BRNO 31 </v>
      </c>
      <c r="B227" s="2" t="str">
        <f t="shared" si="19"/>
        <v>I</v>
      </c>
      <c r="C227" s="38">
        <f t="shared" si="20"/>
        <v>48832.447</v>
      </c>
      <c r="D227" t="str">
        <f t="shared" si="21"/>
        <v>vis</v>
      </c>
      <c r="E227">
        <f>VLOOKUP(C227,Active!C$21:E$958,3,FALSE)</f>
        <v>6617.0236469315796</v>
      </c>
      <c r="F227" s="2" t="s">
        <v>143</v>
      </c>
      <c r="G227" t="str">
        <f t="shared" si="22"/>
        <v>48832.447</v>
      </c>
      <c r="H227" s="38">
        <f t="shared" si="23"/>
        <v>6617</v>
      </c>
      <c r="I227" s="64" t="s">
        <v>710</v>
      </c>
      <c r="J227" s="65" t="s">
        <v>711</v>
      </c>
      <c r="K227" s="64">
        <v>6617</v>
      </c>
      <c r="L227" s="64" t="s">
        <v>365</v>
      </c>
      <c r="M227" s="65" t="s">
        <v>153</v>
      </c>
      <c r="N227" s="65"/>
      <c r="O227" s="66" t="s">
        <v>642</v>
      </c>
      <c r="P227" s="66" t="s">
        <v>686</v>
      </c>
    </row>
    <row r="228" spans="1:16" x14ac:dyDescent="0.2">
      <c r="A228" s="38" t="str">
        <f t="shared" si="18"/>
        <v> BRNO 31 </v>
      </c>
      <c r="B228" s="2" t="str">
        <f t="shared" si="19"/>
        <v>I</v>
      </c>
      <c r="C228" s="38">
        <f t="shared" si="20"/>
        <v>48832.447999999997</v>
      </c>
      <c r="D228" t="str">
        <f t="shared" si="21"/>
        <v>vis</v>
      </c>
      <c r="E228">
        <f>VLOOKUP(C228,Active!C$21:E$958,3,FALSE)</f>
        <v>6617.0251524151481</v>
      </c>
      <c r="F228" s="2" t="s">
        <v>143</v>
      </c>
      <c r="G228" t="str">
        <f t="shared" si="22"/>
        <v>48832.448</v>
      </c>
      <c r="H228" s="38">
        <f t="shared" si="23"/>
        <v>6617</v>
      </c>
      <c r="I228" s="64" t="s">
        <v>712</v>
      </c>
      <c r="J228" s="65" t="s">
        <v>713</v>
      </c>
      <c r="K228" s="64">
        <v>6617</v>
      </c>
      <c r="L228" s="64" t="s">
        <v>233</v>
      </c>
      <c r="M228" s="65" t="s">
        <v>153</v>
      </c>
      <c r="N228" s="65"/>
      <c r="O228" s="66" t="s">
        <v>691</v>
      </c>
      <c r="P228" s="66" t="s">
        <v>686</v>
      </c>
    </row>
    <row r="229" spans="1:16" x14ac:dyDescent="0.2">
      <c r="A229" s="38" t="str">
        <f t="shared" si="18"/>
        <v> BBS 102 </v>
      </c>
      <c r="B229" s="2" t="str">
        <f t="shared" si="19"/>
        <v>I</v>
      </c>
      <c r="C229" s="38">
        <f t="shared" si="20"/>
        <v>48840.396999999997</v>
      </c>
      <c r="D229" t="str">
        <f t="shared" si="21"/>
        <v>vis</v>
      </c>
      <c r="E229">
        <f>VLOOKUP(C229,Active!C$21:E$958,3,FALSE)</f>
        <v>6628.9922413398481</v>
      </c>
      <c r="F229" s="2" t="s">
        <v>143</v>
      </c>
      <c r="G229" t="str">
        <f t="shared" si="22"/>
        <v>48840.397</v>
      </c>
      <c r="H229" s="38">
        <f t="shared" si="23"/>
        <v>6629</v>
      </c>
      <c r="I229" s="64" t="s">
        <v>714</v>
      </c>
      <c r="J229" s="65" t="s">
        <v>715</v>
      </c>
      <c r="K229" s="64">
        <v>6629</v>
      </c>
      <c r="L229" s="64" t="s">
        <v>716</v>
      </c>
      <c r="M229" s="65" t="s">
        <v>153</v>
      </c>
      <c r="N229" s="65"/>
      <c r="O229" s="66" t="s">
        <v>399</v>
      </c>
      <c r="P229" s="66" t="s">
        <v>717</v>
      </c>
    </row>
    <row r="230" spans="1:16" x14ac:dyDescent="0.2">
      <c r="A230" s="38" t="str">
        <f t="shared" si="18"/>
        <v> BBS 105 </v>
      </c>
      <c r="B230" s="2" t="str">
        <f t="shared" si="19"/>
        <v>I</v>
      </c>
      <c r="C230" s="38">
        <f t="shared" si="20"/>
        <v>49216.379000000001</v>
      </c>
      <c r="D230" t="str">
        <f t="shared" si="21"/>
        <v>vis</v>
      </c>
      <c r="E230">
        <f>VLOOKUP(C230,Active!C$21:E$958,3,FALSE)</f>
        <v>7195.0269662217634</v>
      </c>
      <c r="F230" s="2" t="s">
        <v>143</v>
      </c>
      <c r="G230" t="str">
        <f t="shared" si="22"/>
        <v>49216.379</v>
      </c>
      <c r="H230" s="38">
        <f t="shared" si="23"/>
        <v>7195</v>
      </c>
      <c r="I230" s="64" t="s">
        <v>718</v>
      </c>
      <c r="J230" s="65" t="s">
        <v>719</v>
      </c>
      <c r="K230" s="64">
        <v>7195</v>
      </c>
      <c r="L230" s="64" t="s">
        <v>224</v>
      </c>
      <c r="M230" s="65" t="s">
        <v>153</v>
      </c>
      <c r="N230" s="65"/>
      <c r="O230" s="66" t="s">
        <v>399</v>
      </c>
      <c r="P230" s="66" t="s">
        <v>720</v>
      </c>
    </row>
    <row r="231" spans="1:16" x14ac:dyDescent="0.2">
      <c r="A231" s="38" t="str">
        <f t="shared" si="18"/>
        <v> BRNO 31 </v>
      </c>
      <c r="B231" s="2" t="str">
        <f t="shared" si="19"/>
        <v>I</v>
      </c>
      <c r="C231" s="38">
        <f t="shared" si="20"/>
        <v>49218.353999999999</v>
      </c>
      <c r="D231" t="str">
        <f t="shared" si="21"/>
        <v>vis</v>
      </c>
      <c r="E231">
        <f>VLOOKUP(C231,Active!C$21:E$958,3,FALSE)</f>
        <v>7198.0002962791623</v>
      </c>
      <c r="F231" s="2" t="s">
        <v>143</v>
      </c>
      <c r="G231" t="str">
        <f t="shared" si="22"/>
        <v>49218.354</v>
      </c>
      <c r="H231" s="38">
        <f t="shared" si="23"/>
        <v>7198</v>
      </c>
      <c r="I231" s="64" t="s">
        <v>721</v>
      </c>
      <c r="J231" s="65" t="s">
        <v>722</v>
      </c>
      <c r="K231" s="64">
        <v>7198</v>
      </c>
      <c r="L231" s="64" t="s">
        <v>405</v>
      </c>
      <c r="M231" s="65" t="s">
        <v>153</v>
      </c>
      <c r="N231" s="65"/>
      <c r="O231" s="66" t="s">
        <v>723</v>
      </c>
      <c r="P231" s="66" t="s">
        <v>686</v>
      </c>
    </row>
    <row r="232" spans="1:16" x14ac:dyDescent="0.2">
      <c r="A232" s="38" t="str">
        <f t="shared" si="18"/>
        <v> BRNO 31 </v>
      </c>
      <c r="B232" s="2" t="str">
        <f t="shared" si="19"/>
        <v>I</v>
      </c>
      <c r="C232" s="38">
        <f t="shared" si="20"/>
        <v>49218.358999999997</v>
      </c>
      <c r="D232" t="str">
        <f t="shared" si="21"/>
        <v>vis</v>
      </c>
      <c r="E232">
        <f>VLOOKUP(C232,Active!C$21:E$958,3,FALSE)</f>
        <v>7198.0078236970257</v>
      </c>
      <c r="F232" s="2" t="s">
        <v>143</v>
      </c>
      <c r="G232" t="str">
        <f t="shared" si="22"/>
        <v>49218.359</v>
      </c>
      <c r="H232" s="38">
        <f t="shared" si="23"/>
        <v>7198</v>
      </c>
      <c r="I232" s="64" t="s">
        <v>724</v>
      </c>
      <c r="J232" s="65" t="s">
        <v>725</v>
      </c>
      <c r="K232" s="64">
        <v>7198</v>
      </c>
      <c r="L232" s="64" t="s">
        <v>218</v>
      </c>
      <c r="M232" s="65" t="s">
        <v>153</v>
      </c>
      <c r="N232" s="65"/>
      <c r="O232" s="66" t="s">
        <v>726</v>
      </c>
      <c r="P232" s="66" t="s">
        <v>686</v>
      </c>
    </row>
    <row r="233" spans="1:16" x14ac:dyDescent="0.2">
      <c r="A233" s="38" t="str">
        <f t="shared" si="18"/>
        <v> BRNO 31 </v>
      </c>
      <c r="B233" s="2" t="str">
        <f t="shared" si="19"/>
        <v>I</v>
      </c>
      <c r="C233" s="38">
        <f t="shared" si="20"/>
        <v>49562.444000000003</v>
      </c>
      <c r="D233" t="str">
        <f t="shared" si="21"/>
        <v>vis</v>
      </c>
      <c r="E233">
        <f>VLOOKUP(C233,Active!C$21:E$958,3,FALSE)</f>
        <v>7716.0221390392371</v>
      </c>
      <c r="F233" s="2" t="s">
        <v>143</v>
      </c>
      <c r="G233" t="str">
        <f t="shared" si="22"/>
        <v>49562.444</v>
      </c>
      <c r="H233" s="38">
        <f t="shared" si="23"/>
        <v>7716</v>
      </c>
      <c r="I233" s="64" t="s">
        <v>727</v>
      </c>
      <c r="J233" s="65" t="s">
        <v>728</v>
      </c>
      <c r="K233" s="64">
        <v>7716</v>
      </c>
      <c r="L233" s="64" t="s">
        <v>212</v>
      </c>
      <c r="M233" s="65" t="s">
        <v>153</v>
      </c>
      <c r="N233" s="65"/>
      <c r="O233" s="66" t="s">
        <v>729</v>
      </c>
      <c r="P233" s="66" t="s">
        <v>686</v>
      </c>
    </row>
    <row r="234" spans="1:16" x14ac:dyDescent="0.2">
      <c r="A234" s="38" t="str">
        <f t="shared" si="18"/>
        <v> BBS 107 </v>
      </c>
      <c r="B234" s="2" t="str">
        <f t="shared" si="19"/>
        <v>I</v>
      </c>
      <c r="C234" s="38">
        <f t="shared" si="20"/>
        <v>49564.436999999998</v>
      </c>
      <c r="D234" t="str">
        <f t="shared" si="21"/>
        <v>vis</v>
      </c>
      <c r="E234">
        <f>VLOOKUP(C234,Active!C$21:E$958,3,FALSE)</f>
        <v>7719.022567800951</v>
      </c>
      <c r="F234" s="2" t="s">
        <v>143</v>
      </c>
      <c r="G234" t="str">
        <f t="shared" si="22"/>
        <v>49564.437</v>
      </c>
      <c r="H234" s="38">
        <f t="shared" si="23"/>
        <v>7719</v>
      </c>
      <c r="I234" s="64" t="s">
        <v>730</v>
      </c>
      <c r="J234" s="65" t="s">
        <v>731</v>
      </c>
      <c r="K234" s="64">
        <v>7719</v>
      </c>
      <c r="L234" s="64" t="s">
        <v>212</v>
      </c>
      <c r="M234" s="65" t="s">
        <v>153</v>
      </c>
      <c r="N234" s="65"/>
      <c r="O234" s="66" t="s">
        <v>399</v>
      </c>
      <c r="P234" s="66" t="s">
        <v>732</v>
      </c>
    </row>
    <row r="235" spans="1:16" x14ac:dyDescent="0.2">
      <c r="A235" s="38" t="str">
        <f t="shared" si="18"/>
        <v> BRNO 31 </v>
      </c>
      <c r="B235" s="2" t="str">
        <f t="shared" si="19"/>
        <v>I</v>
      </c>
      <c r="C235" s="38">
        <f t="shared" si="20"/>
        <v>49566.413999999997</v>
      </c>
      <c r="D235" t="str">
        <f t="shared" si="21"/>
        <v>vis</v>
      </c>
      <c r="E235">
        <f>VLOOKUP(C235,Active!C$21:E$958,3,FALSE)</f>
        <v>7721.9989088254979</v>
      </c>
      <c r="F235" s="2" t="s">
        <v>143</v>
      </c>
      <c r="G235" t="str">
        <f t="shared" si="22"/>
        <v>49566.414</v>
      </c>
      <c r="H235" s="38">
        <f t="shared" si="23"/>
        <v>7722</v>
      </c>
      <c r="I235" s="64" t="s">
        <v>733</v>
      </c>
      <c r="J235" s="65" t="s">
        <v>734</v>
      </c>
      <c r="K235" s="64">
        <v>7722</v>
      </c>
      <c r="L235" s="64" t="s">
        <v>476</v>
      </c>
      <c r="M235" s="65" t="s">
        <v>153</v>
      </c>
      <c r="N235" s="65"/>
      <c r="O235" s="66" t="s">
        <v>691</v>
      </c>
      <c r="P235" s="66" t="s">
        <v>686</v>
      </c>
    </row>
    <row r="236" spans="1:16" x14ac:dyDescent="0.2">
      <c r="A236" s="38" t="str">
        <f t="shared" si="18"/>
        <v> BRNO 31 </v>
      </c>
      <c r="B236" s="2" t="str">
        <f t="shared" si="19"/>
        <v>I</v>
      </c>
      <c r="C236" s="38">
        <f t="shared" si="20"/>
        <v>49566.417999999998</v>
      </c>
      <c r="D236" t="str">
        <f t="shared" si="21"/>
        <v>vis</v>
      </c>
      <c r="E236">
        <f>VLOOKUP(C236,Active!C$21:E$958,3,FALSE)</f>
        <v>7722.0049307597928</v>
      </c>
      <c r="F236" s="2" t="s">
        <v>143</v>
      </c>
      <c r="G236" t="str">
        <f t="shared" si="22"/>
        <v>49566.418</v>
      </c>
      <c r="H236" s="38">
        <f t="shared" si="23"/>
        <v>7722</v>
      </c>
      <c r="I236" s="64" t="s">
        <v>735</v>
      </c>
      <c r="J236" s="65" t="s">
        <v>736</v>
      </c>
      <c r="K236" s="64">
        <v>7722</v>
      </c>
      <c r="L236" s="64" t="s">
        <v>285</v>
      </c>
      <c r="M236" s="65" t="s">
        <v>153</v>
      </c>
      <c r="N236" s="65"/>
      <c r="O236" s="66" t="s">
        <v>737</v>
      </c>
      <c r="P236" s="66" t="s">
        <v>686</v>
      </c>
    </row>
    <row r="237" spans="1:16" x14ac:dyDescent="0.2">
      <c r="A237" s="38" t="str">
        <f t="shared" si="18"/>
        <v> BRNO 31 </v>
      </c>
      <c r="B237" s="2" t="str">
        <f t="shared" si="19"/>
        <v>I</v>
      </c>
      <c r="C237" s="38">
        <f t="shared" si="20"/>
        <v>49566.42</v>
      </c>
      <c r="D237" t="str">
        <f t="shared" si="21"/>
        <v>vis</v>
      </c>
      <c r="E237">
        <f>VLOOKUP(C237,Active!C$21:E$958,3,FALSE)</f>
        <v>7722.0079417269399</v>
      </c>
      <c r="F237" s="2" t="s">
        <v>143</v>
      </c>
      <c r="G237" t="str">
        <f t="shared" si="22"/>
        <v>49566.420</v>
      </c>
      <c r="H237" s="38">
        <f t="shared" si="23"/>
        <v>7722</v>
      </c>
      <c r="I237" s="64" t="s">
        <v>738</v>
      </c>
      <c r="J237" s="65" t="s">
        <v>739</v>
      </c>
      <c r="K237" s="64">
        <v>7722</v>
      </c>
      <c r="L237" s="64" t="s">
        <v>218</v>
      </c>
      <c r="M237" s="65" t="s">
        <v>153</v>
      </c>
      <c r="N237" s="65"/>
      <c r="O237" s="66" t="s">
        <v>740</v>
      </c>
      <c r="P237" s="66" t="s">
        <v>686</v>
      </c>
    </row>
    <row r="238" spans="1:16" x14ac:dyDescent="0.2">
      <c r="A238" s="38" t="str">
        <f t="shared" si="18"/>
        <v> BRNO 31 </v>
      </c>
      <c r="B238" s="2" t="str">
        <f t="shared" si="19"/>
        <v>I</v>
      </c>
      <c r="C238" s="38">
        <f t="shared" si="20"/>
        <v>49566.423000000003</v>
      </c>
      <c r="D238" t="str">
        <f t="shared" si="21"/>
        <v>vis</v>
      </c>
      <c r="E238">
        <f>VLOOKUP(C238,Active!C$21:E$958,3,FALSE)</f>
        <v>7722.0124581776663</v>
      </c>
      <c r="F238" s="2" t="s">
        <v>143</v>
      </c>
      <c r="G238" t="str">
        <f t="shared" si="22"/>
        <v>49566.423</v>
      </c>
      <c r="H238" s="38">
        <f t="shared" si="23"/>
        <v>7722</v>
      </c>
      <c r="I238" s="64" t="s">
        <v>741</v>
      </c>
      <c r="J238" s="65" t="s">
        <v>742</v>
      </c>
      <c r="K238" s="64">
        <v>7722</v>
      </c>
      <c r="L238" s="64" t="s">
        <v>152</v>
      </c>
      <c r="M238" s="65" t="s">
        <v>153</v>
      </c>
      <c r="N238" s="65"/>
      <c r="O238" s="66" t="s">
        <v>729</v>
      </c>
      <c r="P238" s="66" t="s">
        <v>686</v>
      </c>
    </row>
    <row r="239" spans="1:16" x14ac:dyDescent="0.2">
      <c r="A239" s="38" t="str">
        <f t="shared" si="18"/>
        <v>BAVM 91 </v>
      </c>
      <c r="B239" s="2" t="str">
        <f t="shared" si="19"/>
        <v>I</v>
      </c>
      <c r="C239" s="38">
        <f t="shared" si="20"/>
        <v>49924.440799999997</v>
      </c>
      <c r="D239" t="str">
        <f t="shared" si="21"/>
        <v>vis</v>
      </c>
      <c r="E239">
        <f>VLOOKUP(C239,Active!C$21:E$958,3,FALSE)</f>
        <v>8261.0023750508772</v>
      </c>
      <c r="F239" s="2" t="s">
        <v>143</v>
      </c>
      <c r="G239" t="str">
        <f t="shared" si="22"/>
        <v>49924.4408</v>
      </c>
      <c r="H239" s="38">
        <f t="shared" si="23"/>
        <v>8261</v>
      </c>
      <c r="I239" s="64" t="s">
        <v>743</v>
      </c>
      <c r="J239" s="65" t="s">
        <v>744</v>
      </c>
      <c r="K239" s="64">
        <v>8261</v>
      </c>
      <c r="L239" s="64" t="s">
        <v>745</v>
      </c>
      <c r="M239" s="65" t="s">
        <v>238</v>
      </c>
      <c r="N239" s="65" t="s">
        <v>746</v>
      </c>
      <c r="O239" s="66" t="s">
        <v>747</v>
      </c>
      <c r="P239" s="67" t="s">
        <v>748</v>
      </c>
    </row>
    <row r="240" spans="1:16" x14ac:dyDescent="0.2">
      <c r="A240" s="38" t="str">
        <f t="shared" si="18"/>
        <v> BBS 110 </v>
      </c>
      <c r="B240" s="2" t="str">
        <f t="shared" si="19"/>
        <v>I</v>
      </c>
      <c r="C240" s="38">
        <f t="shared" si="20"/>
        <v>49924.45</v>
      </c>
      <c r="D240" t="str">
        <f t="shared" si="21"/>
        <v>vis</v>
      </c>
      <c r="E240">
        <f>VLOOKUP(C240,Active!C$21:E$958,3,FALSE)</f>
        <v>8261.0162254997522</v>
      </c>
      <c r="F240" s="2" t="s">
        <v>143</v>
      </c>
      <c r="G240" t="str">
        <f t="shared" si="22"/>
        <v>49924.450</v>
      </c>
      <c r="H240" s="38">
        <f t="shared" si="23"/>
        <v>8261</v>
      </c>
      <c r="I240" s="64" t="s">
        <v>749</v>
      </c>
      <c r="J240" s="65" t="s">
        <v>750</v>
      </c>
      <c r="K240" s="64">
        <v>8261</v>
      </c>
      <c r="L240" s="64" t="s">
        <v>198</v>
      </c>
      <c r="M240" s="65" t="s">
        <v>153</v>
      </c>
      <c r="N240" s="65"/>
      <c r="O240" s="66" t="s">
        <v>399</v>
      </c>
      <c r="P240" s="66" t="s">
        <v>751</v>
      </c>
    </row>
    <row r="241" spans="1:16" x14ac:dyDescent="0.2">
      <c r="A241" s="38" t="str">
        <f t="shared" si="18"/>
        <v> BBS 110 </v>
      </c>
      <c r="B241" s="2" t="str">
        <f t="shared" si="19"/>
        <v>I</v>
      </c>
      <c r="C241" s="38">
        <f t="shared" si="20"/>
        <v>49934.417000000001</v>
      </c>
      <c r="D241" t="str">
        <f t="shared" si="21"/>
        <v>vis</v>
      </c>
      <c r="E241">
        <f>VLOOKUP(C241,Active!C$21:E$958,3,FALSE)</f>
        <v>8276.0213802755134</v>
      </c>
      <c r="F241" s="2" t="s">
        <v>143</v>
      </c>
      <c r="G241" t="str">
        <f t="shared" si="22"/>
        <v>49934.417</v>
      </c>
      <c r="H241" s="38">
        <f t="shared" si="23"/>
        <v>8276</v>
      </c>
      <c r="I241" s="64" t="s">
        <v>752</v>
      </c>
      <c r="J241" s="65" t="s">
        <v>753</v>
      </c>
      <c r="K241" s="64">
        <v>8276</v>
      </c>
      <c r="L241" s="64" t="s">
        <v>179</v>
      </c>
      <c r="M241" s="65" t="s">
        <v>153</v>
      </c>
      <c r="N241" s="65"/>
      <c r="O241" s="66" t="s">
        <v>399</v>
      </c>
      <c r="P241" s="66" t="s">
        <v>751</v>
      </c>
    </row>
    <row r="242" spans="1:16" x14ac:dyDescent="0.2">
      <c r="A242" s="38" t="str">
        <f t="shared" si="18"/>
        <v>BAVM 99 </v>
      </c>
      <c r="B242" s="2" t="str">
        <f t="shared" si="19"/>
        <v>I</v>
      </c>
      <c r="C242" s="38">
        <f t="shared" si="20"/>
        <v>50286.452400000002</v>
      </c>
      <c r="D242" t="str">
        <f t="shared" si="21"/>
        <v>vis</v>
      </c>
      <c r="E242">
        <f>VLOOKUP(C242,Active!C$21:E$958,3,FALSE)</f>
        <v>8806.0048922194183</v>
      </c>
      <c r="F242" s="2" t="s">
        <v>143</v>
      </c>
      <c r="G242" t="str">
        <f t="shared" si="22"/>
        <v>50286.4524</v>
      </c>
      <c r="H242" s="38">
        <f t="shared" si="23"/>
        <v>8806</v>
      </c>
      <c r="I242" s="64" t="s">
        <v>754</v>
      </c>
      <c r="J242" s="65" t="s">
        <v>755</v>
      </c>
      <c r="K242" s="64">
        <v>8806</v>
      </c>
      <c r="L242" s="64" t="s">
        <v>756</v>
      </c>
      <c r="M242" s="65" t="s">
        <v>238</v>
      </c>
      <c r="N242" s="65" t="s">
        <v>746</v>
      </c>
      <c r="O242" s="66" t="s">
        <v>747</v>
      </c>
      <c r="P242" s="67" t="s">
        <v>757</v>
      </c>
    </row>
    <row r="243" spans="1:16" x14ac:dyDescent="0.2">
      <c r="A243" s="38" t="str">
        <f t="shared" si="18"/>
        <v> BBS 115 </v>
      </c>
      <c r="B243" s="2" t="str">
        <f t="shared" si="19"/>
        <v>I</v>
      </c>
      <c r="C243" s="38">
        <f t="shared" si="20"/>
        <v>50290.432000000001</v>
      </c>
      <c r="D243" t="str">
        <f t="shared" si="21"/>
        <v>vis</v>
      </c>
      <c r="E243">
        <f>VLOOKUP(C243,Active!C$21:E$958,3,FALSE)</f>
        <v>8811.9961146479909</v>
      </c>
      <c r="F243" s="2" t="s">
        <v>143</v>
      </c>
      <c r="G243" t="str">
        <f t="shared" si="22"/>
        <v>50290.432</v>
      </c>
      <c r="H243" s="38">
        <f t="shared" si="23"/>
        <v>8812</v>
      </c>
      <c r="I243" s="64" t="s">
        <v>758</v>
      </c>
      <c r="J243" s="65" t="s">
        <v>759</v>
      </c>
      <c r="K243" s="64">
        <v>8812</v>
      </c>
      <c r="L243" s="64" t="s">
        <v>760</v>
      </c>
      <c r="M243" s="65" t="s">
        <v>153</v>
      </c>
      <c r="N243" s="65"/>
      <c r="O243" s="66" t="s">
        <v>761</v>
      </c>
      <c r="P243" s="66" t="s">
        <v>762</v>
      </c>
    </row>
    <row r="244" spans="1:16" x14ac:dyDescent="0.2">
      <c r="A244" s="38" t="str">
        <f t="shared" si="18"/>
        <v> BBS 113 </v>
      </c>
      <c r="B244" s="2" t="str">
        <f t="shared" si="19"/>
        <v>I</v>
      </c>
      <c r="C244" s="38">
        <f t="shared" si="20"/>
        <v>50300.41</v>
      </c>
      <c r="D244" t="str">
        <f t="shared" si="21"/>
        <v>vis</v>
      </c>
      <c r="E244">
        <f>VLOOKUP(C244,Active!C$21:E$958,3,FALSE)</f>
        <v>8827.0178297430575</v>
      </c>
      <c r="F244" s="2" t="s">
        <v>143</v>
      </c>
      <c r="G244" t="str">
        <f t="shared" si="22"/>
        <v>50300.410</v>
      </c>
      <c r="H244" s="38">
        <f t="shared" si="23"/>
        <v>8827</v>
      </c>
      <c r="I244" s="64" t="s">
        <v>763</v>
      </c>
      <c r="J244" s="65" t="s">
        <v>764</v>
      </c>
      <c r="K244" s="64">
        <v>8827</v>
      </c>
      <c r="L244" s="64" t="s">
        <v>166</v>
      </c>
      <c r="M244" s="65" t="s">
        <v>153</v>
      </c>
      <c r="N244" s="65"/>
      <c r="O244" s="66" t="s">
        <v>399</v>
      </c>
      <c r="P244" s="66" t="s">
        <v>765</v>
      </c>
    </row>
    <row r="245" spans="1:16" x14ac:dyDescent="0.2">
      <c r="A245" s="38" t="str">
        <f t="shared" si="18"/>
        <v> BBS 114 </v>
      </c>
      <c r="B245" s="2" t="str">
        <f t="shared" si="19"/>
        <v>I</v>
      </c>
      <c r="C245" s="38">
        <f t="shared" si="20"/>
        <v>50314.36</v>
      </c>
      <c r="D245" t="str">
        <f t="shared" si="21"/>
        <v>vis</v>
      </c>
      <c r="E245">
        <f>VLOOKUP(C245,Active!C$21:E$958,3,FALSE)</f>
        <v>8848.019325591531</v>
      </c>
      <c r="F245" s="2" t="s">
        <v>143</v>
      </c>
      <c r="G245" t="str">
        <f t="shared" si="22"/>
        <v>50314.360</v>
      </c>
      <c r="H245" s="38">
        <f t="shared" si="23"/>
        <v>8848</v>
      </c>
      <c r="I245" s="64" t="s">
        <v>766</v>
      </c>
      <c r="J245" s="65" t="s">
        <v>767</v>
      </c>
      <c r="K245" s="64">
        <v>8848</v>
      </c>
      <c r="L245" s="64" t="s">
        <v>172</v>
      </c>
      <c r="M245" s="65" t="s">
        <v>153</v>
      </c>
      <c r="N245" s="65"/>
      <c r="O245" s="66" t="s">
        <v>576</v>
      </c>
      <c r="P245" s="66" t="s">
        <v>768</v>
      </c>
    </row>
    <row r="246" spans="1:16" x14ac:dyDescent="0.2">
      <c r="A246" s="38" t="str">
        <f t="shared" si="18"/>
        <v> BBS 115 </v>
      </c>
      <c r="B246" s="2" t="str">
        <f t="shared" si="19"/>
        <v>I</v>
      </c>
      <c r="C246" s="38">
        <f t="shared" si="20"/>
        <v>50672.37</v>
      </c>
      <c r="D246" t="str">
        <f t="shared" si="21"/>
        <v>vis</v>
      </c>
      <c r="E246">
        <f>VLOOKUP(C246,Active!C$21:E$958,3,FALSE)</f>
        <v>9386.9974996928813</v>
      </c>
      <c r="F246" s="2" t="s">
        <v>143</v>
      </c>
      <c r="G246" t="str">
        <f t="shared" si="22"/>
        <v>50672.370</v>
      </c>
      <c r="H246" s="38">
        <f t="shared" si="23"/>
        <v>9387</v>
      </c>
      <c r="I246" s="64" t="s">
        <v>769</v>
      </c>
      <c r="J246" s="65" t="s">
        <v>770</v>
      </c>
      <c r="K246" s="64">
        <v>9387</v>
      </c>
      <c r="L246" s="64" t="s">
        <v>487</v>
      </c>
      <c r="M246" s="65" t="s">
        <v>153</v>
      </c>
      <c r="N246" s="65"/>
      <c r="O246" s="66" t="s">
        <v>399</v>
      </c>
      <c r="P246" s="66" t="s">
        <v>762</v>
      </c>
    </row>
    <row r="247" spans="1:16" x14ac:dyDescent="0.2">
      <c r="A247" s="38" t="str">
        <f t="shared" si="18"/>
        <v> BBS 118 </v>
      </c>
      <c r="B247" s="2" t="str">
        <f t="shared" si="19"/>
        <v>I</v>
      </c>
      <c r="C247" s="38">
        <f t="shared" si="20"/>
        <v>51024.425000000003</v>
      </c>
      <c r="D247" t="str">
        <f t="shared" si="21"/>
        <v>vis</v>
      </c>
      <c r="E247">
        <f>VLOOKUP(C247,Active!C$21:E$958,3,FALSE)</f>
        <v>9917.010519114825</v>
      </c>
      <c r="F247" s="2" t="s">
        <v>143</v>
      </c>
      <c r="G247" t="str">
        <f t="shared" si="22"/>
        <v>51024.425</v>
      </c>
      <c r="H247" s="38">
        <f t="shared" si="23"/>
        <v>9917</v>
      </c>
      <c r="I247" s="64" t="s">
        <v>771</v>
      </c>
      <c r="J247" s="65" t="s">
        <v>772</v>
      </c>
      <c r="K247" s="64">
        <v>9917</v>
      </c>
      <c r="L247" s="64" t="s">
        <v>203</v>
      </c>
      <c r="M247" s="65" t="s">
        <v>153</v>
      </c>
      <c r="N247" s="65"/>
      <c r="O247" s="66" t="s">
        <v>576</v>
      </c>
      <c r="P247" s="66" t="s">
        <v>773</v>
      </c>
    </row>
    <row r="248" spans="1:16" x14ac:dyDescent="0.2">
      <c r="A248" s="38" t="str">
        <f t="shared" si="18"/>
        <v>OEJV 0074 </v>
      </c>
      <c r="B248" s="2" t="str">
        <f t="shared" si="19"/>
        <v>I</v>
      </c>
      <c r="C248" s="38">
        <f t="shared" si="20"/>
        <v>52106.460400000004</v>
      </c>
      <c r="D248" t="str">
        <f t="shared" si="21"/>
        <v>vis</v>
      </c>
      <c r="E248">
        <f>VLOOKUP(C248,Active!C$21:E$958,3,FALSE)</f>
        <v>11545.997039617103</v>
      </c>
      <c r="F248" s="2" t="s">
        <v>143</v>
      </c>
      <c r="G248" t="str">
        <f t="shared" si="22"/>
        <v>52106.46040</v>
      </c>
      <c r="H248" s="38">
        <f t="shared" si="23"/>
        <v>11546</v>
      </c>
      <c r="I248" s="64" t="s">
        <v>774</v>
      </c>
      <c r="J248" s="65" t="s">
        <v>775</v>
      </c>
      <c r="K248" s="64">
        <v>11546</v>
      </c>
      <c r="L248" s="64" t="s">
        <v>776</v>
      </c>
      <c r="M248" s="65" t="s">
        <v>777</v>
      </c>
      <c r="N248" s="65" t="s">
        <v>143</v>
      </c>
      <c r="O248" s="66" t="s">
        <v>778</v>
      </c>
      <c r="P248" s="67" t="s">
        <v>779</v>
      </c>
    </row>
    <row r="249" spans="1:16" x14ac:dyDescent="0.2">
      <c r="A249" s="38" t="str">
        <f t="shared" si="18"/>
        <v>IBVS 5378 </v>
      </c>
      <c r="B249" s="2" t="str">
        <f t="shared" si="19"/>
        <v>I</v>
      </c>
      <c r="C249" s="38">
        <f t="shared" si="20"/>
        <v>52539.5429</v>
      </c>
      <c r="D249" t="str">
        <f t="shared" si="21"/>
        <v>vis</v>
      </c>
      <c r="E249">
        <f>VLOOKUP(C249,Active!C$21:E$958,3,FALSE)</f>
        <v>12197.995629280087</v>
      </c>
      <c r="F249" s="2" t="s">
        <v>143</v>
      </c>
      <c r="G249" t="str">
        <f t="shared" si="22"/>
        <v>52539.5429</v>
      </c>
      <c r="H249" s="38">
        <f t="shared" si="23"/>
        <v>12198</v>
      </c>
      <c r="I249" s="64" t="s">
        <v>780</v>
      </c>
      <c r="J249" s="65" t="s">
        <v>781</v>
      </c>
      <c r="K249" s="64">
        <v>12198</v>
      </c>
      <c r="L249" s="64" t="s">
        <v>782</v>
      </c>
      <c r="M249" s="65" t="s">
        <v>238</v>
      </c>
      <c r="N249" s="65" t="s">
        <v>239</v>
      </c>
      <c r="O249" s="66" t="s">
        <v>783</v>
      </c>
      <c r="P249" s="67" t="s">
        <v>784</v>
      </c>
    </row>
    <row r="250" spans="1:16" x14ac:dyDescent="0.2">
      <c r="A250" s="38" t="str">
        <f t="shared" si="18"/>
        <v>OEJV 0160 </v>
      </c>
      <c r="B250" s="2" t="str">
        <f t="shared" si="19"/>
        <v>I</v>
      </c>
      <c r="C250" s="38">
        <f t="shared" si="20"/>
        <v>56480.441129999999</v>
      </c>
      <c r="D250" t="str">
        <f t="shared" si="21"/>
        <v>vis</v>
      </c>
      <c r="E250" t="e">
        <f>VLOOKUP(C250,Active!C$21:E$958,3,FALSE)</f>
        <v>#N/A</v>
      </c>
      <c r="F250" s="2" t="s">
        <v>143</v>
      </c>
      <c r="G250" t="str">
        <f t="shared" si="22"/>
        <v>56480.44113</v>
      </c>
      <c r="H250" s="38">
        <f t="shared" si="23"/>
        <v>18131</v>
      </c>
      <c r="I250" s="64" t="s">
        <v>785</v>
      </c>
      <c r="J250" s="65" t="s">
        <v>786</v>
      </c>
      <c r="K250" s="64">
        <v>18131</v>
      </c>
      <c r="L250" s="64" t="s">
        <v>787</v>
      </c>
      <c r="M250" s="65" t="s">
        <v>777</v>
      </c>
      <c r="N250" s="65" t="s">
        <v>145</v>
      </c>
      <c r="O250" s="66" t="s">
        <v>788</v>
      </c>
      <c r="P250" s="67" t="s">
        <v>789</v>
      </c>
    </row>
    <row r="251" spans="1:16" x14ac:dyDescent="0.2">
      <c r="A251" s="38" t="str">
        <f t="shared" si="18"/>
        <v>VSB 47 </v>
      </c>
      <c r="B251" s="2" t="str">
        <f t="shared" si="19"/>
        <v>I</v>
      </c>
      <c r="C251" s="38">
        <f t="shared" si="20"/>
        <v>18424.271000000001</v>
      </c>
      <c r="D251" t="str">
        <f t="shared" si="21"/>
        <v>vis</v>
      </c>
      <c r="E251">
        <f>VLOOKUP(C251,Active!C$21:E$958,3,FALSE)</f>
        <v>-39161.985817140354</v>
      </c>
      <c r="F251" s="2" t="s">
        <v>143</v>
      </c>
      <c r="G251" t="str">
        <f t="shared" si="22"/>
        <v>18424.271</v>
      </c>
      <c r="H251" s="38">
        <f t="shared" si="23"/>
        <v>-39162</v>
      </c>
      <c r="I251" s="64" t="s">
        <v>790</v>
      </c>
      <c r="J251" s="65" t="s">
        <v>791</v>
      </c>
      <c r="K251" s="64">
        <v>-39162</v>
      </c>
      <c r="L251" s="64" t="s">
        <v>163</v>
      </c>
      <c r="M251" s="65" t="s">
        <v>153</v>
      </c>
      <c r="N251" s="65"/>
      <c r="O251" s="66" t="s">
        <v>792</v>
      </c>
      <c r="P251" s="67" t="s">
        <v>43</v>
      </c>
    </row>
    <row r="252" spans="1:16" x14ac:dyDescent="0.2">
      <c r="A252" s="38" t="str">
        <f t="shared" si="18"/>
        <v> AN 184.189 </v>
      </c>
      <c r="B252" s="2" t="str">
        <f t="shared" si="19"/>
        <v>I</v>
      </c>
      <c r="C252" s="38">
        <f t="shared" si="20"/>
        <v>18428.25</v>
      </c>
      <c r="D252" t="str">
        <f t="shared" si="21"/>
        <v>vis</v>
      </c>
      <c r="E252">
        <f>VLOOKUP(C252,Active!C$21:E$958,3,FALSE)</f>
        <v>-39155.995498001925</v>
      </c>
      <c r="F252" s="2" t="s">
        <v>143</v>
      </c>
      <c r="G252" t="str">
        <f t="shared" si="22"/>
        <v>18428.25</v>
      </c>
      <c r="H252" s="38">
        <f t="shared" si="23"/>
        <v>-39156</v>
      </c>
      <c r="I252" s="64" t="s">
        <v>793</v>
      </c>
      <c r="J252" s="65" t="s">
        <v>794</v>
      </c>
      <c r="K252" s="64">
        <v>-39156</v>
      </c>
      <c r="L252" s="64" t="s">
        <v>795</v>
      </c>
      <c r="M252" s="65" t="s">
        <v>153</v>
      </c>
      <c r="N252" s="65"/>
      <c r="O252" s="66" t="s">
        <v>792</v>
      </c>
      <c r="P252" s="66" t="s">
        <v>45</v>
      </c>
    </row>
    <row r="253" spans="1:16" x14ac:dyDescent="0.2">
      <c r="A253" s="38" t="str">
        <f t="shared" si="18"/>
        <v> AN 184.189 </v>
      </c>
      <c r="B253" s="2" t="str">
        <f t="shared" si="19"/>
        <v>I</v>
      </c>
      <c r="C253" s="38">
        <f t="shared" si="20"/>
        <v>18444.22</v>
      </c>
      <c r="D253" t="str">
        <f t="shared" si="21"/>
        <v>vis</v>
      </c>
      <c r="E253">
        <f>VLOOKUP(C253,Active!C$21:E$958,3,FALSE)</f>
        <v>-39131.952925335245</v>
      </c>
      <c r="F253" s="2" t="s">
        <v>143</v>
      </c>
      <c r="G253" t="str">
        <f t="shared" si="22"/>
        <v>18444.22</v>
      </c>
      <c r="H253" s="38">
        <f t="shared" si="23"/>
        <v>-39132</v>
      </c>
      <c r="I253" s="64" t="s">
        <v>796</v>
      </c>
      <c r="J253" s="65" t="s">
        <v>797</v>
      </c>
      <c r="K253" s="64">
        <v>-39132</v>
      </c>
      <c r="L253" s="64" t="s">
        <v>798</v>
      </c>
      <c r="M253" s="65" t="s">
        <v>153</v>
      </c>
      <c r="N253" s="65"/>
      <c r="O253" s="66" t="s">
        <v>792</v>
      </c>
      <c r="P253" s="66" t="s">
        <v>45</v>
      </c>
    </row>
    <row r="254" spans="1:16" x14ac:dyDescent="0.2">
      <c r="A254" s="38" t="str">
        <f t="shared" si="18"/>
        <v> AN 184.189 </v>
      </c>
      <c r="B254" s="2" t="str">
        <f t="shared" si="19"/>
        <v>I</v>
      </c>
      <c r="C254" s="38">
        <f t="shared" si="20"/>
        <v>18448.2</v>
      </c>
      <c r="D254" t="str">
        <f t="shared" si="21"/>
        <v>vis</v>
      </c>
      <c r="E254">
        <f>VLOOKUP(C254,Active!C$21:E$958,3,FALSE)</f>
        <v>-39125.961100713241</v>
      </c>
      <c r="F254" s="2" t="s">
        <v>143</v>
      </c>
      <c r="G254" t="str">
        <f t="shared" si="22"/>
        <v>18448.20</v>
      </c>
      <c r="H254" s="38">
        <f t="shared" si="23"/>
        <v>-39126</v>
      </c>
      <c r="I254" s="64" t="s">
        <v>799</v>
      </c>
      <c r="J254" s="65" t="s">
        <v>800</v>
      </c>
      <c r="K254" s="64">
        <v>-39126</v>
      </c>
      <c r="L254" s="64" t="s">
        <v>798</v>
      </c>
      <c r="M254" s="65" t="s">
        <v>153</v>
      </c>
      <c r="N254" s="65"/>
      <c r="O254" s="66" t="s">
        <v>792</v>
      </c>
      <c r="P254" s="66" t="s">
        <v>45</v>
      </c>
    </row>
    <row r="255" spans="1:16" x14ac:dyDescent="0.2">
      <c r="A255" s="38" t="str">
        <f t="shared" si="18"/>
        <v> AN 184.189 </v>
      </c>
      <c r="B255" s="2" t="str">
        <f t="shared" si="19"/>
        <v>I</v>
      </c>
      <c r="C255" s="38">
        <f t="shared" si="20"/>
        <v>18527.240000000002</v>
      </c>
      <c r="D255" t="str">
        <f t="shared" si="21"/>
        <v>vis</v>
      </c>
      <c r="E255">
        <f>VLOOKUP(C255,Active!C$21:E$958,3,FALSE)</f>
        <v>-39006.96767907426</v>
      </c>
      <c r="F255" s="2" t="s">
        <v>143</v>
      </c>
      <c r="G255" t="str">
        <f t="shared" si="22"/>
        <v>18527.24</v>
      </c>
      <c r="H255" s="38">
        <f t="shared" si="23"/>
        <v>-39007</v>
      </c>
      <c r="I255" s="64" t="s">
        <v>801</v>
      </c>
      <c r="J255" s="65" t="s">
        <v>802</v>
      </c>
      <c r="K255" s="64">
        <v>-39007</v>
      </c>
      <c r="L255" s="64" t="s">
        <v>803</v>
      </c>
      <c r="M255" s="65" t="s">
        <v>153</v>
      </c>
      <c r="N255" s="65"/>
      <c r="O255" s="66" t="s">
        <v>792</v>
      </c>
      <c r="P255" s="66" t="s">
        <v>45</v>
      </c>
    </row>
    <row r="256" spans="1:16" x14ac:dyDescent="0.2">
      <c r="A256" s="38" t="str">
        <f t="shared" si="18"/>
        <v> AN 184.189 </v>
      </c>
      <c r="B256" s="2" t="str">
        <f t="shared" si="19"/>
        <v>I</v>
      </c>
      <c r="C256" s="38">
        <f t="shared" si="20"/>
        <v>18535.22</v>
      </c>
      <c r="D256" t="str">
        <f t="shared" si="21"/>
        <v>vis</v>
      </c>
      <c r="E256">
        <f>VLOOKUP(C256,Active!C$21:E$958,3,FALSE)</f>
        <v>-38994.95392015879</v>
      </c>
      <c r="F256" s="2" t="s">
        <v>143</v>
      </c>
      <c r="G256" t="str">
        <f t="shared" si="22"/>
        <v>18535.22</v>
      </c>
      <c r="H256" s="38">
        <f t="shared" si="23"/>
        <v>-38995</v>
      </c>
      <c r="I256" s="64" t="s">
        <v>804</v>
      </c>
      <c r="J256" s="65" t="s">
        <v>805</v>
      </c>
      <c r="K256" s="64">
        <v>-38995</v>
      </c>
      <c r="L256" s="64" t="s">
        <v>798</v>
      </c>
      <c r="M256" s="65" t="s">
        <v>153</v>
      </c>
      <c r="N256" s="65"/>
      <c r="O256" s="66" t="s">
        <v>792</v>
      </c>
      <c r="P256" s="66" t="s">
        <v>45</v>
      </c>
    </row>
    <row r="257" spans="1:16" x14ac:dyDescent="0.2">
      <c r="A257" s="38" t="str">
        <f t="shared" si="18"/>
        <v> AN 184.189 </v>
      </c>
      <c r="B257" s="2" t="str">
        <f t="shared" si="19"/>
        <v>I</v>
      </c>
      <c r="C257" s="38">
        <f t="shared" si="20"/>
        <v>18561.13</v>
      </c>
      <c r="D257" t="str">
        <f t="shared" si="21"/>
        <v>vis</v>
      </c>
      <c r="E257">
        <f>VLOOKUP(C257,Active!C$21:E$958,3,FALSE)</f>
        <v>-38955.946840772835</v>
      </c>
      <c r="F257" s="2" t="s">
        <v>143</v>
      </c>
      <c r="G257" t="str">
        <f t="shared" si="22"/>
        <v>18561.13</v>
      </c>
      <c r="H257" s="38">
        <f t="shared" si="23"/>
        <v>-38956</v>
      </c>
      <c r="I257" s="64" t="s">
        <v>806</v>
      </c>
      <c r="J257" s="65" t="s">
        <v>807</v>
      </c>
      <c r="K257" s="64">
        <v>-38956</v>
      </c>
      <c r="L257" s="64" t="s">
        <v>808</v>
      </c>
      <c r="M257" s="65" t="s">
        <v>153</v>
      </c>
      <c r="N257" s="65"/>
      <c r="O257" s="66" t="s">
        <v>792</v>
      </c>
      <c r="P257" s="66" t="s">
        <v>45</v>
      </c>
    </row>
    <row r="258" spans="1:16" x14ac:dyDescent="0.2">
      <c r="A258" s="38" t="str">
        <f t="shared" si="18"/>
        <v>VSB 47 </v>
      </c>
      <c r="B258" s="2" t="str">
        <f t="shared" si="19"/>
        <v>I</v>
      </c>
      <c r="C258" s="38">
        <f t="shared" si="20"/>
        <v>18822.169999999998</v>
      </c>
      <c r="D258" t="str">
        <f t="shared" si="21"/>
        <v>vis</v>
      </c>
      <c r="E258">
        <f>VLOOKUP(C258,Active!C$21:E$958,3,FALSE)</f>
        <v>-38562.955408780952</v>
      </c>
      <c r="F258" s="2" t="s">
        <v>143</v>
      </c>
      <c r="G258" t="str">
        <f t="shared" si="22"/>
        <v>18822.17</v>
      </c>
      <c r="H258" s="38">
        <f t="shared" si="23"/>
        <v>-38563</v>
      </c>
      <c r="I258" s="64" t="s">
        <v>809</v>
      </c>
      <c r="J258" s="65" t="s">
        <v>810</v>
      </c>
      <c r="K258" s="64">
        <v>-38563</v>
      </c>
      <c r="L258" s="64" t="s">
        <v>798</v>
      </c>
      <c r="M258" s="65" t="s">
        <v>153</v>
      </c>
      <c r="N258" s="65"/>
      <c r="O258" s="66" t="s">
        <v>792</v>
      </c>
      <c r="P258" s="67" t="s">
        <v>43</v>
      </c>
    </row>
    <row r="259" spans="1:16" x14ac:dyDescent="0.2">
      <c r="A259" s="38" t="str">
        <f t="shared" si="18"/>
        <v>VSB 47 </v>
      </c>
      <c r="B259" s="2" t="str">
        <f t="shared" si="19"/>
        <v>I</v>
      </c>
      <c r="C259" s="38">
        <f t="shared" si="20"/>
        <v>18830.13</v>
      </c>
      <c r="D259" t="str">
        <f t="shared" si="21"/>
        <v>vis</v>
      </c>
      <c r="E259">
        <f>VLOOKUP(C259,Active!C$21:E$958,3,FALSE)</f>
        <v>-38550.971759536937</v>
      </c>
      <c r="F259" s="2" t="s">
        <v>143</v>
      </c>
      <c r="G259" t="str">
        <f t="shared" si="22"/>
        <v>18830.13</v>
      </c>
      <c r="H259" s="38">
        <f t="shared" si="23"/>
        <v>-38551</v>
      </c>
      <c r="I259" s="64" t="s">
        <v>811</v>
      </c>
      <c r="J259" s="65" t="s">
        <v>812</v>
      </c>
      <c r="K259" s="64">
        <v>-38551</v>
      </c>
      <c r="L259" s="64" t="s">
        <v>803</v>
      </c>
      <c r="M259" s="65" t="s">
        <v>153</v>
      </c>
      <c r="N259" s="65"/>
      <c r="O259" s="66" t="s">
        <v>792</v>
      </c>
      <c r="P259" s="67" t="s">
        <v>43</v>
      </c>
    </row>
    <row r="260" spans="1:16" x14ac:dyDescent="0.2">
      <c r="A260" s="38" t="str">
        <f t="shared" si="18"/>
        <v>VSB 47 </v>
      </c>
      <c r="B260" s="2" t="str">
        <f t="shared" si="19"/>
        <v>I</v>
      </c>
      <c r="C260" s="38">
        <f t="shared" si="20"/>
        <v>18970.939999999999</v>
      </c>
      <c r="D260" t="str">
        <f t="shared" si="21"/>
        <v>vis</v>
      </c>
      <c r="E260">
        <f>VLOOKUP(C260,Active!C$21:E$958,3,FALSE)</f>
        <v>-38338.984617571048</v>
      </c>
      <c r="F260" s="2" t="s">
        <v>143</v>
      </c>
      <c r="G260" t="str">
        <f t="shared" si="22"/>
        <v>18970.94</v>
      </c>
      <c r="H260" s="38">
        <f t="shared" si="23"/>
        <v>-38339</v>
      </c>
      <c r="I260" s="64" t="s">
        <v>813</v>
      </c>
      <c r="J260" s="65" t="s">
        <v>814</v>
      </c>
      <c r="K260" s="64">
        <v>-38339</v>
      </c>
      <c r="L260" s="64" t="s">
        <v>815</v>
      </c>
      <c r="M260" s="65" t="s">
        <v>153</v>
      </c>
      <c r="N260" s="65"/>
      <c r="O260" s="66" t="s">
        <v>792</v>
      </c>
      <c r="P260" s="67" t="s">
        <v>43</v>
      </c>
    </row>
    <row r="261" spans="1:16" x14ac:dyDescent="0.2">
      <c r="A261" s="38" t="str">
        <f t="shared" si="18"/>
        <v> AN 202.241 </v>
      </c>
      <c r="B261" s="2" t="str">
        <f t="shared" si="19"/>
        <v>I</v>
      </c>
      <c r="C261" s="38">
        <f t="shared" si="20"/>
        <v>19658.41</v>
      </c>
      <c r="D261" t="str">
        <f t="shared" si="21"/>
        <v>vis</v>
      </c>
      <c r="E261">
        <f>VLOOKUP(C261,Active!C$21:E$958,3,FALSE)</f>
        <v>-37304.009825387999</v>
      </c>
      <c r="F261" s="2" t="s">
        <v>143</v>
      </c>
      <c r="G261" t="str">
        <f t="shared" si="22"/>
        <v>19658.41</v>
      </c>
      <c r="H261" s="38">
        <f t="shared" si="23"/>
        <v>-37304</v>
      </c>
      <c r="I261" s="64" t="s">
        <v>816</v>
      </c>
      <c r="J261" s="65" t="s">
        <v>817</v>
      </c>
      <c r="K261" s="64">
        <v>-37304</v>
      </c>
      <c r="L261" s="64" t="s">
        <v>818</v>
      </c>
      <c r="M261" s="65" t="s">
        <v>153</v>
      </c>
      <c r="N261" s="65"/>
      <c r="O261" s="66" t="s">
        <v>819</v>
      </c>
      <c r="P261" s="66" t="s">
        <v>46</v>
      </c>
    </row>
    <row r="262" spans="1:16" x14ac:dyDescent="0.2">
      <c r="A262" s="38" t="str">
        <f t="shared" si="18"/>
        <v> AN 202.241 </v>
      </c>
      <c r="B262" s="2" t="str">
        <f t="shared" si="19"/>
        <v>II</v>
      </c>
      <c r="C262" s="38">
        <f t="shared" si="20"/>
        <v>19665.349999999999</v>
      </c>
      <c r="D262" t="str">
        <f t="shared" si="21"/>
        <v>vis</v>
      </c>
      <c r="E262">
        <f>VLOOKUP(C262,Active!C$21:E$958,3,FALSE)</f>
        <v>-37293.561769388827</v>
      </c>
      <c r="F262" s="2" t="s">
        <v>143</v>
      </c>
      <c r="G262" t="str">
        <f t="shared" si="22"/>
        <v>19665.35</v>
      </c>
      <c r="H262" s="38">
        <f t="shared" si="23"/>
        <v>-37293.5</v>
      </c>
      <c r="I262" s="64" t="s">
        <v>820</v>
      </c>
      <c r="J262" s="65" t="s">
        <v>821</v>
      </c>
      <c r="K262" s="64">
        <v>-37293.5</v>
      </c>
      <c r="L262" s="64" t="s">
        <v>822</v>
      </c>
      <c r="M262" s="65" t="s">
        <v>153</v>
      </c>
      <c r="N262" s="65"/>
      <c r="O262" s="66" t="s">
        <v>819</v>
      </c>
      <c r="P262" s="66" t="s">
        <v>46</v>
      </c>
    </row>
    <row r="263" spans="1:16" x14ac:dyDescent="0.2">
      <c r="A263" s="38" t="str">
        <f t="shared" si="18"/>
        <v> AN 202.241 </v>
      </c>
      <c r="B263" s="2" t="str">
        <f t="shared" si="19"/>
        <v>I</v>
      </c>
      <c r="C263" s="38">
        <f t="shared" si="20"/>
        <v>19666.38</v>
      </c>
      <c r="D263" t="str">
        <f t="shared" si="21"/>
        <v>vis</v>
      </c>
      <c r="E263">
        <f>VLOOKUP(C263,Active!C$21:E$958,3,FALSE)</f>
        <v>-37292.011121308256</v>
      </c>
      <c r="F263" s="2" t="s">
        <v>143</v>
      </c>
      <c r="G263" t="str">
        <f t="shared" si="22"/>
        <v>19666.38</v>
      </c>
      <c r="H263" s="38">
        <f t="shared" si="23"/>
        <v>-37292</v>
      </c>
      <c r="I263" s="64" t="s">
        <v>823</v>
      </c>
      <c r="J263" s="65" t="s">
        <v>824</v>
      </c>
      <c r="K263" s="64">
        <v>-37292</v>
      </c>
      <c r="L263" s="64" t="s">
        <v>818</v>
      </c>
      <c r="M263" s="65" t="s">
        <v>153</v>
      </c>
      <c r="N263" s="65"/>
      <c r="O263" s="66" t="s">
        <v>819</v>
      </c>
      <c r="P263" s="66" t="s">
        <v>46</v>
      </c>
    </row>
    <row r="264" spans="1:16" x14ac:dyDescent="0.2">
      <c r="A264" s="38" t="str">
        <f t="shared" si="18"/>
        <v> AN 202.241 </v>
      </c>
      <c r="B264" s="2" t="str">
        <f t="shared" si="19"/>
        <v>I</v>
      </c>
      <c r="C264" s="38">
        <f t="shared" si="20"/>
        <v>19666.39</v>
      </c>
      <c r="D264" t="str">
        <f t="shared" si="21"/>
        <v>vis</v>
      </c>
      <c r="E264">
        <f>VLOOKUP(C264,Active!C$21:E$958,3,FALSE)</f>
        <v>-37291.996066472522</v>
      </c>
      <c r="F264" s="2" t="s">
        <v>143</v>
      </c>
      <c r="G264" t="str">
        <f t="shared" si="22"/>
        <v>19666.39</v>
      </c>
      <c r="H264" s="38">
        <f t="shared" si="23"/>
        <v>-37292</v>
      </c>
      <c r="I264" s="64" t="s">
        <v>825</v>
      </c>
      <c r="J264" s="65" t="s">
        <v>826</v>
      </c>
      <c r="K264" s="64">
        <v>-37292</v>
      </c>
      <c r="L264" s="64" t="s">
        <v>795</v>
      </c>
      <c r="M264" s="65" t="s">
        <v>153</v>
      </c>
      <c r="N264" s="65"/>
      <c r="O264" s="66" t="s">
        <v>819</v>
      </c>
      <c r="P264" s="66" t="s">
        <v>46</v>
      </c>
    </row>
    <row r="265" spans="1:16" x14ac:dyDescent="0.2">
      <c r="A265" s="38" t="str">
        <f t="shared" si="18"/>
        <v> AN 202.241 </v>
      </c>
      <c r="B265" s="2" t="str">
        <f t="shared" si="19"/>
        <v>II</v>
      </c>
      <c r="C265" s="38">
        <f t="shared" si="20"/>
        <v>19685.349999999999</v>
      </c>
      <c r="D265" t="str">
        <f t="shared" si="21"/>
        <v>vis</v>
      </c>
      <c r="E265">
        <f>VLOOKUP(C265,Active!C$21:E$958,3,FALSE)</f>
        <v>-37263.452097921472</v>
      </c>
      <c r="F265" s="2" t="s">
        <v>143</v>
      </c>
      <c r="G265" t="str">
        <f t="shared" si="22"/>
        <v>19685.35</v>
      </c>
      <c r="H265" s="38">
        <f t="shared" si="23"/>
        <v>-37263.5</v>
      </c>
      <c r="I265" s="64" t="s">
        <v>827</v>
      </c>
      <c r="J265" s="65" t="s">
        <v>828</v>
      </c>
      <c r="K265" s="64">
        <v>-37263.5</v>
      </c>
      <c r="L265" s="64" t="s">
        <v>798</v>
      </c>
      <c r="M265" s="65" t="s">
        <v>153</v>
      </c>
      <c r="N265" s="65"/>
      <c r="O265" s="66" t="s">
        <v>819</v>
      </c>
      <c r="P265" s="66" t="s">
        <v>46</v>
      </c>
    </row>
    <row r="266" spans="1:16" x14ac:dyDescent="0.2">
      <c r="A266" s="38" t="str">
        <f t="shared" si="18"/>
        <v> AN 202.241 </v>
      </c>
      <c r="B266" s="2" t="str">
        <f t="shared" si="19"/>
        <v>I</v>
      </c>
      <c r="C266" s="38">
        <f t="shared" si="20"/>
        <v>19686.349999999999</v>
      </c>
      <c r="D266" t="str">
        <f t="shared" si="21"/>
        <v>vis</v>
      </c>
      <c r="E266">
        <f>VLOOKUP(C266,Active!C$21:E$958,3,FALSE)</f>
        <v>-37261.946614348104</v>
      </c>
      <c r="F266" s="2" t="s">
        <v>143</v>
      </c>
      <c r="G266" t="str">
        <f t="shared" si="22"/>
        <v>19686.35</v>
      </c>
      <c r="H266" s="38">
        <f t="shared" si="23"/>
        <v>-37262</v>
      </c>
      <c r="I266" s="64" t="s">
        <v>829</v>
      </c>
      <c r="J266" s="65" t="s">
        <v>830</v>
      </c>
      <c r="K266" s="64">
        <v>-37262</v>
      </c>
      <c r="L266" s="64" t="s">
        <v>808</v>
      </c>
      <c r="M266" s="65" t="s">
        <v>153</v>
      </c>
      <c r="N266" s="65"/>
      <c r="O266" s="66" t="s">
        <v>819</v>
      </c>
      <c r="P266" s="66" t="s">
        <v>46</v>
      </c>
    </row>
    <row r="267" spans="1:16" x14ac:dyDescent="0.2">
      <c r="A267" s="38" t="str">
        <f t="shared" ref="A267:A330" si="24">P267</f>
        <v> AN 202.242 </v>
      </c>
      <c r="B267" s="2" t="str">
        <f t="shared" ref="B267:B330" si="25">IF(H267=INT(H267),"I","II")</f>
        <v>I</v>
      </c>
      <c r="C267" s="38">
        <f t="shared" ref="C267:C330" si="26">1*G267</f>
        <v>20024.419000000002</v>
      </c>
      <c r="D267" t="str">
        <f t="shared" ref="D267:D330" si="27">VLOOKUP(F267,I$1:J$5,2,FALSE)</f>
        <v>vis</v>
      </c>
      <c r="E267">
        <f>VLOOKUP(C267,Active!C$21:E$958,3,FALSE)</f>
        <v>-36752.989288183278</v>
      </c>
      <c r="F267" s="2" t="s">
        <v>143</v>
      </c>
      <c r="G267" t="str">
        <f t="shared" ref="G267:G330" si="28">MID(I267,3,LEN(I267)-3)</f>
        <v>20024.419</v>
      </c>
      <c r="H267" s="38">
        <f t="shared" ref="H267:H330" si="29">1*K267</f>
        <v>-36753</v>
      </c>
      <c r="I267" s="64" t="s">
        <v>831</v>
      </c>
      <c r="J267" s="65" t="s">
        <v>832</v>
      </c>
      <c r="K267" s="64">
        <v>-36753</v>
      </c>
      <c r="L267" s="64" t="s">
        <v>203</v>
      </c>
      <c r="M267" s="65" t="s">
        <v>153</v>
      </c>
      <c r="N267" s="65"/>
      <c r="O267" s="66" t="s">
        <v>819</v>
      </c>
      <c r="P267" s="66" t="s">
        <v>48</v>
      </c>
    </row>
    <row r="268" spans="1:16" x14ac:dyDescent="0.2">
      <c r="A268" s="38" t="str">
        <f t="shared" si="24"/>
        <v> AN 202.242 </v>
      </c>
      <c r="B268" s="2" t="str">
        <f t="shared" si="25"/>
        <v>I</v>
      </c>
      <c r="C268" s="38">
        <f t="shared" si="26"/>
        <v>20036.392</v>
      </c>
      <c r="D268" t="str">
        <f t="shared" si="27"/>
        <v>vis</v>
      </c>
      <c r="E268">
        <f>VLOOKUP(C268,Active!C$21:E$958,3,FALSE)</f>
        <v>-36734.964133359354</v>
      </c>
      <c r="F268" s="2" t="s">
        <v>143</v>
      </c>
      <c r="G268" t="str">
        <f t="shared" si="28"/>
        <v>20036.392</v>
      </c>
      <c r="H268" s="38">
        <f t="shared" si="29"/>
        <v>-36735</v>
      </c>
      <c r="I268" s="64" t="s">
        <v>833</v>
      </c>
      <c r="J268" s="65" t="s">
        <v>834</v>
      </c>
      <c r="K268" s="64">
        <v>-36735</v>
      </c>
      <c r="L268" s="64" t="s">
        <v>382</v>
      </c>
      <c r="M268" s="65" t="s">
        <v>153</v>
      </c>
      <c r="N268" s="65"/>
      <c r="O268" s="66" t="s">
        <v>819</v>
      </c>
      <c r="P268" s="66" t="s">
        <v>48</v>
      </c>
    </row>
    <row r="269" spans="1:16" x14ac:dyDescent="0.2">
      <c r="A269" s="38" t="str">
        <f t="shared" si="24"/>
        <v> AN 202.242 </v>
      </c>
      <c r="B269" s="2" t="str">
        <f t="shared" si="25"/>
        <v>I</v>
      </c>
      <c r="C269" s="38">
        <f t="shared" si="26"/>
        <v>20040.370999999999</v>
      </c>
      <c r="D269" t="str">
        <f t="shared" si="27"/>
        <v>vis</v>
      </c>
      <c r="E269">
        <f>VLOOKUP(C269,Active!C$21:E$958,3,FALSE)</f>
        <v>-36728.973814220924</v>
      </c>
      <c r="F269" s="2" t="s">
        <v>143</v>
      </c>
      <c r="G269" t="str">
        <f t="shared" si="28"/>
        <v>20040.371</v>
      </c>
      <c r="H269" s="38">
        <f t="shared" si="29"/>
        <v>-36729</v>
      </c>
      <c r="I269" s="64" t="s">
        <v>835</v>
      </c>
      <c r="J269" s="65" t="s">
        <v>836</v>
      </c>
      <c r="K269" s="64">
        <v>-36729</v>
      </c>
      <c r="L269" s="64" t="s">
        <v>233</v>
      </c>
      <c r="M269" s="65" t="s">
        <v>153</v>
      </c>
      <c r="N269" s="65"/>
      <c r="O269" s="66" t="s">
        <v>819</v>
      </c>
      <c r="P269" s="66" t="s">
        <v>48</v>
      </c>
    </row>
    <row r="270" spans="1:16" x14ac:dyDescent="0.2">
      <c r="A270" s="38" t="str">
        <f t="shared" si="24"/>
        <v> AN 202.242 </v>
      </c>
      <c r="B270" s="2" t="str">
        <f t="shared" si="25"/>
        <v>I</v>
      </c>
      <c r="C270" s="38">
        <f t="shared" si="26"/>
        <v>20054.316999999999</v>
      </c>
      <c r="D270" t="str">
        <f t="shared" si="27"/>
        <v>vis</v>
      </c>
      <c r="E270">
        <f>VLOOKUP(C270,Active!C$21:E$958,3,FALSE)</f>
        <v>-36707.978340306741</v>
      </c>
      <c r="F270" s="2" t="s">
        <v>143</v>
      </c>
      <c r="G270" t="str">
        <f t="shared" si="28"/>
        <v>20054.317</v>
      </c>
      <c r="H270" s="38">
        <f t="shared" si="29"/>
        <v>-36708</v>
      </c>
      <c r="I270" s="64" t="s">
        <v>837</v>
      </c>
      <c r="J270" s="65" t="s">
        <v>838</v>
      </c>
      <c r="K270" s="64">
        <v>-36708</v>
      </c>
      <c r="L270" s="64" t="s">
        <v>179</v>
      </c>
      <c r="M270" s="65" t="s">
        <v>153</v>
      </c>
      <c r="N270" s="65"/>
      <c r="O270" s="66" t="s">
        <v>819</v>
      </c>
      <c r="P270" s="66" t="s">
        <v>48</v>
      </c>
    </row>
    <row r="271" spans="1:16" x14ac:dyDescent="0.2">
      <c r="A271" s="38" t="str">
        <f t="shared" si="24"/>
        <v> AN 202.242 </v>
      </c>
      <c r="B271" s="2" t="str">
        <f t="shared" si="25"/>
        <v>I</v>
      </c>
      <c r="C271" s="38">
        <f t="shared" si="26"/>
        <v>20058.298999999999</v>
      </c>
      <c r="D271" t="str">
        <f t="shared" si="27"/>
        <v>vis</v>
      </c>
      <c r="E271">
        <f>VLOOKUP(C271,Active!C$21:E$958,3,FALSE)</f>
        <v>-36701.983504717587</v>
      </c>
      <c r="F271" s="2" t="s">
        <v>143</v>
      </c>
      <c r="G271" t="str">
        <f t="shared" si="28"/>
        <v>20058.299</v>
      </c>
      <c r="H271" s="38">
        <f t="shared" si="29"/>
        <v>-36702</v>
      </c>
      <c r="I271" s="64" t="s">
        <v>839</v>
      </c>
      <c r="J271" s="65" t="s">
        <v>840</v>
      </c>
      <c r="K271" s="64">
        <v>-36702</v>
      </c>
      <c r="L271" s="64" t="s">
        <v>198</v>
      </c>
      <c r="M271" s="65" t="s">
        <v>153</v>
      </c>
      <c r="N271" s="65"/>
      <c r="O271" s="66" t="s">
        <v>819</v>
      </c>
      <c r="P271" s="66" t="s">
        <v>48</v>
      </c>
    </row>
    <row r="272" spans="1:16" x14ac:dyDescent="0.2">
      <c r="A272" s="38" t="str">
        <f t="shared" si="24"/>
        <v> AN 202.242 </v>
      </c>
      <c r="B272" s="2" t="str">
        <f t="shared" si="25"/>
        <v>I</v>
      </c>
      <c r="C272" s="38">
        <f t="shared" si="26"/>
        <v>20062.289000000001</v>
      </c>
      <c r="D272" t="str">
        <f t="shared" si="27"/>
        <v>vis</v>
      </c>
      <c r="E272">
        <f>VLOOKUP(C272,Active!C$21:E$958,3,FALSE)</f>
        <v>-36695.976625259849</v>
      </c>
      <c r="F272" s="2" t="s">
        <v>143</v>
      </c>
      <c r="G272" t="str">
        <f t="shared" si="28"/>
        <v>20062.289</v>
      </c>
      <c r="H272" s="38">
        <f t="shared" si="29"/>
        <v>-36696</v>
      </c>
      <c r="I272" s="64" t="s">
        <v>841</v>
      </c>
      <c r="J272" s="65" t="s">
        <v>842</v>
      </c>
      <c r="K272" s="64">
        <v>-36696</v>
      </c>
      <c r="L272" s="64" t="s">
        <v>365</v>
      </c>
      <c r="M272" s="65" t="s">
        <v>153</v>
      </c>
      <c r="N272" s="65"/>
      <c r="O272" s="66" t="s">
        <v>819</v>
      </c>
      <c r="P272" s="66" t="s">
        <v>48</v>
      </c>
    </row>
    <row r="273" spans="1:16" x14ac:dyDescent="0.2">
      <c r="A273" s="38" t="str">
        <f t="shared" si="24"/>
        <v> AN 202.242 </v>
      </c>
      <c r="B273" s="2" t="str">
        <f t="shared" si="25"/>
        <v>I</v>
      </c>
      <c r="C273" s="38">
        <f t="shared" si="26"/>
        <v>20064.278999999999</v>
      </c>
      <c r="D273" t="str">
        <f t="shared" si="27"/>
        <v>vis</v>
      </c>
      <c r="E273">
        <f>VLOOKUP(C273,Active!C$21:E$958,3,FALSE)</f>
        <v>-36692.980712948847</v>
      </c>
      <c r="F273" s="2" t="s">
        <v>143</v>
      </c>
      <c r="G273" t="str">
        <f t="shared" si="28"/>
        <v>20064.279</v>
      </c>
      <c r="H273" s="38">
        <f t="shared" si="29"/>
        <v>-36693</v>
      </c>
      <c r="I273" s="64" t="s">
        <v>843</v>
      </c>
      <c r="J273" s="65" t="s">
        <v>844</v>
      </c>
      <c r="K273" s="64">
        <v>-36693</v>
      </c>
      <c r="L273" s="64" t="s">
        <v>172</v>
      </c>
      <c r="M273" s="65" t="s">
        <v>153</v>
      </c>
      <c r="N273" s="65"/>
      <c r="O273" s="66" t="s">
        <v>819</v>
      </c>
      <c r="P273" s="66" t="s">
        <v>48</v>
      </c>
    </row>
    <row r="274" spans="1:16" x14ac:dyDescent="0.2">
      <c r="A274" s="38" t="str">
        <f t="shared" si="24"/>
        <v> AN 202.242 </v>
      </c>
      <c r="B274" s="2" t="str">
        <f t="shared" si="25"/>
        <v>I</v>
      </c>
      <c r="C274" s="38">
        <f t="shared" si="26"/>
        <v>20066.267</v>
      </c>
      <c r="D274" t="str">
        <f t="shared" si="27"/>
        <v>vis</v>
      </c>
      <c r="E274">
        <f>VLOOKUP(C274,Active!C$21:E$958,3,FALSE)</f>
        <v>-36689.987811604995</v>
      </c>
      <c r="F274" s="2" t="s">
        <v>143</v>
      </c>
      <c r="G274" t="str">
        <f t="shared" si="28"/>
        <v>20066.267</v>
      </c>
      <c r="H274" s="38">
        <f t="shared" si="29"/>
        <v>-36690</v>
      </c>
      <c r="I274" s="64" t="s">
        <v>845</v>
      </c>
      <c r="J274" s="65" t="s">
        <v>846</v>
      </c>
      <c r="K274" s="64">
        <v>-36690</v>
      </c>
      <c r="L274" s="64" t="s">
        <v>152</v>
      </c>
      <c r="M274" s="65" t="s">
        <v>153</v>
      </c>
      <c r="N274" s="65"/>
      <c r="O274" s="66" t="s">
        <v>819</v>
      </c>
      <c r="P274" s="66" t="s">
        <v>48</v>
      </c>
    </row>
    <row r="275" spans="1:16" x14ac:dyDescent="0.2">
      <c r="A275" s="38" t="str">
        <f t="shared" si="24"/>
        <v> AN 202.242 </v>
      </c>
      <c r="B275" s="2" t="str">
        <f t="shared" si="25"/>
        <v>I</v>
      </c>
      <c r="C275" s="38">
        <f t="shared" si="26"/>
        <v>20068.258999999998</v>
      </c>
      <c r="D275" t="str">
        <f t="shared" si="27"/>
        <v>vis</v>
      </c>
      <c r="E275">
        <f>VLOOKUP(C275,Active!C$21:E$958,3,FALSE)</f>
        <v>-36686.98888832685</v>
      </c>
      <c r="F275" s="2" t="s">
        <v>143</v>
      </c>
      <c r="G275" t="str">
        <f t="shared" si="28"/>
        <v>20068.259</v>
      </c>
      <c r="H275" s="38">
        <f t="shared" si="29"/>
        <v>-36687</v>
      </c>
      <c r="I275" s="64" t="s">
        <v>847</v>
      </c>
      <c r="J275" s="65" t="s">
        <v>848</v>
      </c>
      <c r="K275" s="64">
        <v>-36687</v>
      </c>
      <c r="L275" s="64" t="s">
        <v>203</v>
      </c>
      <c r="M275" s="65" t="s">
        <v>153</v>
      </c>
      <c r="N275" s="65"/>
      <c r="O275" s="66" t="s">
        <v>819</v>
      </c>
      <c r="P275" s="66" t="s">
        <v>48</v>
      </c>
    </row>
    <row r="276" spans="1:16" x14ac:dyDescent="0.2">
      <c r="A276" s="38" t="str">
        <f t="shared" si="24"/>
        <v> AN 202.242 </v>
      </c>
      <c r="B276" s="2" t="str">
        <f t="shared" si="25"/>
        <v>I</v>
      </c>
      <c r="C276" s="38">
        <f t="shared" si="26"/>
        <v>20070.252</v>
      </c>
      <c r="D276" t="str">
        <f t="shared" si="27"/>
        <v>vis</v>
      </c>
      <c r="E276">
        <f>VLOOKUP(C276,Active!C$21:E$958,3,FALSE)</f>
        <v>-36683.988459565124</v>
      </c>
      <c r="F276" s="2" t="s">
        <v>143</v>
      </c>
      <c r="G276" t="str">
        <f t="shared" si="28"/>
        <v>20070.252</v>
      </c>
      <c r="H276" s="38">
        <f t="shared" si="29"/>
        <v>-36684</v>
      </c>
      <c r="I276" s="64" t="s">
        <v>849</v>
      </c>
      <c r="J276" s="65" t="s">
        <v>850</v>
      </c>
      <c r="K276" s="64">
        <v>-36684</v>
      </c>
      <c r="L276" s="64" t="s">
        <v>152</v>
      </c>
      <c r="M276" s="65" t="s">
        <v>153</v>
      </c>
      <c r="N276" s="65"/>
      <c r="O276" s="66" t="s">
        <v>819</v>
      </c>
      <c r="P276" s="66" t="s">
        <v>48</v>
      </c>
    </row>
    <row r="277" spans="1:16" x14ac:dyDescent="0.2">
      <c r="A277" s="38" t="str">
        <f t="shared" si="24"/>
        <v> AN 202.242 </v>
      </c>
      <c r="B277" s="2" t="str">
        <f t="shared" si="25"/>
        <v>I</v>
      </c>
      <c r="C277" s="38">
        <f t="shared" si="26"/>
        <v>20072.241000000002</v>
      </c>
      <c r="D277" t="str">
        <f t="shared" si="27"/>
        <v>vis</v>
      </c>
      <c r="E277">
        <f>VLOOKUP(C277,Active!C$21:E$958,3,FALSE)</f>
        <v>-36680.994052737689</v>
      </c>
      <c r="F277" s="2" t="s">
        <v>143</v>
      </c>
      <c r="G277" t="str">
        <f t="shared" si="28"/>
        <v>20072.241</v>
      </c>
      <c r="H277" s="38">
        <f t="shared" si="29"/>
        <v>-36681</v>
      </c>
      <c r="I277" s="64" t="s">
        <v>851</v>
      </c>
      <c r="J277" s="65" t="s">
        <v>852</v>
      </c>
      <c r="K277" s="64">
        <v>-36681</v>
      </c>
      <c r="L277" s="64" t="s">
        <v>508</v>
      </c>
      <c r="M277" s="65" t="s">
        <v>153</v>
      </c>
      <c r="N277" s="65"/>
      <c r="O277" s="66" t="s">
        <v>819</v>
      </c>
      <c r="P277" s="66" t="s">
        <v>48</v>
      </c>
    </row>
    <row r="278" spans="1:16" x14ac:dyDescent="0.2">
      <c r="A278" s="38" t="str">
        <f t="shared" si="24"/>
        <v> AN 202.242 </v>
      </c>
      <c r="B278" s="2" t="str">
        <f t="shared" si="25"/>
        <v>I</v>
      </c>
      <c r="C278" s="38">
        <f t="shared" si="26"/>
        <v>20076.226999999999</v>
      </c>
      <c r="D278" t="str">
        <f t="shared" si="27"/>
        <v>vis</v>
      </c>
      <c r="E278">
        <f>VLOOKUP(C278,Active!C$21:E$958,3,FALSE)</f>
        <v>-36674.993195214251</v>
      </c>
      <c r="F278" s="2" t="s">
        <v>143</v>
      </c>
      <c r="G278" t="str">
        <f t="shared" si="28"/>
        <v>20076.227</v>
      </c>
      <c r="H278" s="38">
        <f t="shared" si="29"/>
        <v>-36675</v>
      </c>
      <c r="I278" s="64" t="s">
        <v>853</v>
      </c>
      <c r="J278" s="65" t="s">
        <v>854</v>
      </c>
      <c r="K278" s="64">
        <v>-36675</v>
      </c>
      <c r="L278" s="64" t="s">
        <v>218</v>
      </c>
      <c r="M278" s="65" t="s">
        <v>153</v>
      </c>
      <c r="N278" s="65"/>
      <c r="O278" s="66" t="s">
        <v>819</v>
      </c>
      <c r="P278" s="66" t="s">
        <v>48</v>
      </c>
    </row>
    <row r="279" spans="1:16" x14ac:dyDescent="0.2">
      <c r="A279" s="38" t="str">
        <f t="shared" si="24"/>
        <v> AN 242.14 </v>
      </c>
      <c r="B279" s="2" t="str">
        <f t="shared" si="25"/>
        <v>I</v>
      </c>
      <c r="C279" s="38">
        <f t="shared" si="26"/>
        <v>23913.526999999998</v>
      </c>
      <c r="D279" t="str">
        <f t="shared" si="27"/>
        <v>vis</v>
      </c>
      <c r="E279">
        <f>VLOOKUP(C279,Active!C$21:E$958,3,FALSE)</f>
        <v>-30898.00107913063</v>
      </c>
      <c r="F279" s="2" t="s">
        <v>143</v>
      </c>
      <c r="G279" t="str">
        <f t="shared" si="28"/>
        <v>23913.527</v>
      </c>
      <c r="H279" s="38">
        <f t="shared" si="29"/>
        <v>-30898</v>
      </c>
      <c r="I279" s="64" t="s">
        <v>855</v>
      </c>
      <c r="J279" s="65" t="s">
        <v>856</v>
      </c>
      <c r="K279" s="64">
        <v>-30898</v>
      </c>
      <c r="L279" s="64" t="s">
        <v>476</v>
      </c>
      <c r="M279" s="65" t="s">
        <v>153</v>
      </c>
      <c r="N279" s="65"/>
      <c r="O279" s="66" t="s">
        <v>857</v>
      </c>
      <c r="P279" s="66" t="s">
        <v>49</v>
      </c>
    </row>
    <row r="280" spans="1:16" x14ac:dyDescent="0.2">
      <c r="A280" s="38" t="str">
        <f t="shared" si="24"/>
        <v> AN 242.14 </v>
      </c>
      <c r="B280" s="2" t="str">
        <f t="shared" si="25"/>
        <v>I</v>
      </c>
      <c r="C280" s="38">
        <f t="shared" si="26"/>
        <v>23933.455999999998</v>
      </c>
      <c r="D280" t="str">
        <f t="shared" si="27"/>
        <v>vis</v>
      </c>
      <c r="E280">
        <f>VLOOKUP(C280,Active!C$21:E$958,3,FALSE)</f>
        <v>-30867.998296996986</v>
      </c>
      <c r="F280" s="2" t="s">
        <v>143</v>
      </c>
      <c r="G280" t="str">
        <f t="shared" si="28"/>
        <v>23933.456</v>
      </c>
      <c r="H280" s="38">
        <f t="shared" si="29"/>
        <v>-30868</v>
      </c>
      <c r="I280" s="64" t="s">
        <v>858</v>
      </c>
      <c r="J280" s="65" t="s">
        <v>859</v>
      </c>
      <c r="K280" s="64">
        <v>-30868</v>
      </c>
      <c r="L280" s="64" t="s">
        <v>432</v>
      </c>
      <c r="M280" s="65" t="s">
        <v>153</v>
      </c>
      <c r="N280" s="65"/>
      <c r="O280" s="66" t="s">
        <v>857</v>
      </c>
      <c r="P280" s="66" t="s">
        <v>49</v>
      </c>
    </row>
    <row r="281" spans="1:16" x14ac:dyDescent="0.2">
      <c r="A281" s="38" t="str">
        <f t="shared" si="24"/>
        <v> SAC 4.47 </v>
      </c>
      <c r="B281" s="2" t="str">
        <f t="shared" si="25"/>
        <v>I</v>
      </c>
      <c r="C281" s="38">
        <f t="shared" si="26"/>
        <v>24334.63</v>
      </c>
      <c r="D281" t="str">
        <f t="shared" si="27"/>
        <v>vis</v>
      </c>
      <c r="E281">
        <f>VLOOKUP(C281,Active!C$21:E$958,3,FALSE)</f>
        <v>-30264.037429934797</v>
      </c>
      <c r="F281" s="2" t="s">
        <v>143</v>
      </c>
      <c r="G281" t="str">
        <f t="shared" si="28"/>
        <v>24334.630</v>
      </c>
      <c r="H281" s="38">
        <f t="shared" si="29"/>
        <v>-30264</v>
      </c>
      <c r="I281" s="64" t="s">
        <v>860</v>
      </c>
      <c r="J281" s="65" t="s">
        <v>861</v>
      </c>
      <c r="K281" s="64">
        <v>-30264</v>
      </c>
      <c r="L281" s="64" t="s">
        <v>862</v>
      </c>
      <c r="M281" s="65" t="s">
        <v>153</v>
      </c>
      <c r="N281" s="65"/>
      <c r="O281" s="66" t="s">
        <v>863</v>
      </c>
      <c r="P281" s="66" t="s">
        <v>50</v>
      </c>
    </row>
    <row r="282" spans="1:16" x14ac:dyDescent="0.2">
      <c r="A282" s="38" t="str">
        <f t="shared" si="24"/>
        <v> AAC 3.26 </v>
      </c>
      <c r="B282" s="2" t="str">
        <f t="shared" si="25"/>
        <v>I</v>
      </c>
      <c r="C282" s="38">
        <f t="shared" si="26"/>
        <v>24432.298999999999</v>
      </c>
      <c r="D282" t="str">
        <f t="shared" si="27"/>
        <v>vis</v>
      </c>
      <c r="E282">
        <f>VLOOKUP(C282,Active!C$21:E$958,3,FALSE)</f>
        <v>-30116.998354807554</v>
      </c>
      <c r="F282" s="2" t="s">
        <v>143</v>
      </c>
      <c r="G282" t="str">
        <f t="shared" si="28"/>
        <v>24432.299</v>
      </c>
      <c r="H282" s="38">
        <f t="shared" si="29"/>
        <v>-30117</v>
      </c>
      <c r="I282" s="64" t="s">
        <v>864</v>
      </c>
      <c r="J282" s="65" t="s">
        <v>865</v>
      </c>
      <c r="K282" s="64">
        <v>-30117</v>
      </c>
      <c r="L282" s="64" t="s">
        <v>432</v>
      </c>
      <c r="M282" s="65" t="s">
        <v>153</v>
      </c>
      <c r="N282" s="65"/>
      <c r="O282" s="66" t="s">
        <v>863</v>
      </c>
      <c r="P282" s="66" t="s">
        <v>51</v>
      </c>
    </row>
    <row r="283" spans="1:16" x14ac:dyDescent="0.2">
      <c r="A283" s="38" t="str">
        <f t="shared" si="24"/>
        <v> AAC 3.26 </v>
      </c>
      <c r="B283" s="2" t="str">
        <f t="shared" si="25"/>
        <v>I</v>
      </c>
      <c r="C283" s="38">
        <f t="shared" si="26"/>
        <v>24444.255000000001</v>
      </c>
      <c r="D283" t="str">
        <f t="shared" si="27"/>
        <v>vis</v>
      </c>
      <c r="E283">
        <f>VLOOKUP(C283,Active!C$21:E$958,3,FALSE)</f>
        <v>-30098.99879320437</v>
      </c>
      <c r="F283" s="2" t="s">
        <v>143</v>
      </c>
      <c r="G283" t="str">
        <f t="shared" si="28"/>
        <v>24444.255</v>
      </c>
      <c r="H283" s="38">
        <f t="shared" si="29"/>
        <v>-30099</v>
      </c>
      <c r="I283" s="64" t="s">
        <v>866</v>
      </c>
      <c r="J283" s="65" t="s">
        <v>867</v>
      </c>
      <c r="K283" s="64">
        <v>-30099</v>
      </c>
      <c r="L283" s="64" t="s">
        <v>432</v>
      </c>
      <c r="M283" s="65" t="s">
        <v>153</v>
      </c>
      <c r="N283" s="65"/>
      <c r="O283" s="66" t="s">
        <v>863</v>
      </c>
      <c r="P283" s="66" t="s">
        <v>51</v>
      </c>
    </row>
    <row r="284" spans="1:16" x14ac:dyDescent="0.2">
      <c r="A284" s="38" t="str">
        <f t="shared" si="24"/>
        <v> AAC 3.26 </v>
      </c>
      <c r="B284" s="2" t="str">
        <f t="shared" si="25"/>
        <v>I</v>
      </c>
      <c r="C284" s="38">
        <f t="shared" si="26"/>
        <v>24446.243999999999</v>
      </c>
      <c r="D284" t="str">
        <f t="shared" si="27"/>
        <v>vis</v>
      </c>
      <c r="E284">
        <f>VLOOKUP(C284,Active!C$21:E$958,3,FALSE)</f>
        <v>-30096.004386376946</v>
      </c>
      <c r="F284" s="2" t="s">
        <v>143</v>
      </c>
      <c r="G284" t="str">
        <f t="shared" si="28"/>
        <v>24446.244</v>
      </c>
      <c r="H284" s="38">
        <f t="shared" si="29"/>
        <v>-30096</v>
      </c>
      <c r="I284" s="64" t="s">
        <v>868</v>
      </c>
      <c r="J284" s="65" t="s">
        <v>869</v>
      </c>
      <c r="K284" s="64">
        <v>-30096</v>
      </c>
      <c r="L284" s="64" t="s">
        <v>760</v>
      </c>
      <c r="M284" s="65" t="s">
        <v>153</v>
      </c>
      <c r="N284" s="65"/>
      <c r="O284" s="66" t="s">
        <v>863</v>
      </c>
      <c r="P284" s="66" t="s">
        <v>51</v>
      </c>
    </row>
    <row r="285" spans="1:16" x14ac:dyDescent="0.2">
      <c r="A285" s="38" t="str">
        <f t="shared" si="24"/>
        <v> AAC 3.26 </v>
      </c>
      <c r="B285" s="2" t="str">
        <f t="shared" si="25"/>
        <v>I</v>
      </c>
      <c r="C285" s="38">
        <f t="shared" si="26"/>
        <v>24450.234</v>
      </c>
      <c r="D285" t="str">
        <f t="shared" si="27"/>
        <v>vis</v>
      </c>
      <c r="E285">
        <f>VLOOKUP(C285,Active!C$21:E$958,3,FALSE)</f>
        <v>-30089.997506919204</v>
      </c>
      <c r="F285" s="2" t="s">
        <v>143</v>
      </c>
      <c r="G285" t="str">
        <f t="shared" si="28"/>
        <v>24450.234</v>
      </c>
      <c r="H285" s="38">
        <f t="shared" si="29"/>
        <v>-30090</v>
      </c>
      <c r="I285" s="64" t="s">
        <v>870</v>
      </c>
      <c r="J285" s="65" t="s">
        <v>871</v>
      </c>
      <c r="K285" s="64">
        <v>-30090</v>
      </c>
      <c r="L285" s="64" t="s">
        <v>499</v>
      </c>
      <c r="M285" s="65" t="s">
        <v>153</v>
      </c>
      <c r="N285" s="65"/>
      <c r="O285" s="66" t="s">
        <v>863</v>
      </c>
      <c r="P285" s="66" t="s">
        <v>51</v>
      </c>
    </row>
    <row r="286" spans="1:16" x14ac:dyDescent="0.2">
      <c r="A286" s="38" t="str">
        <f t="shared" si="24"/>
        <v> AAC 3.26 </v>
      </c>
      <c r="B286" s="2" t="str">
        <f t="shared" si="25"/>
        <v>I</v>
      </c>
      <c r="C286" s="38">
        <f t="shared" si="26"/>
        <v>24621.603999999999</v>
      </c>
      <c r="D286" t="str">
        <f t="shared" si="27"/>
        <v>vis</v>
      </c>
      <c r="E286">
        <f>VLOOKUP(C286,Active!C$21:E$958,3,FALSE)</f>
        <v>-29832.002786951194</v>
      </c>
      <c r="F286" s="2" t="s">
        <v>143</v>
      </c>
      <c r="G286" t="str">
        <f t="shared" si="28"/>
        <v>24621.604</v>
      </c>
      <c r="H286" s="38">
        <f t="shared" si="29"/>
        <v>-29832</v>
      </c>
      <c r="I286" s="64" t="s">
        <v>872</v>
      </c>
      <c r="J286" s="65" t="s">
        <v>873</v>
      </c>
      <c r="K286" s="64">
        <v>-29832</v>
      </c>
      <c r="L286" s="64" t="s">
        <v>487</v>
      </c>
      <c r="M286" s="65" t="s">
        <v>153</v>
      </c>
      <c r="N286" s="65"/>
      <c r="O286" s="66" t="s">
        <v>863</v>
      </c>
      <c r="P286" s="66" t="s">
        <v>51</v>
      </c>
    </row>
    <row r="287" spans="1:16" x14ac:dyDescent="0.2">
      <c r="A287" s="38" t="str">
        <f t="shared" si="24"/>
        <v> AAC 3.26 </v>
      </c>
      <c r="B287" s="2" t="str">
        <f t="shared" si="25"/>
        <v>I</v>
      </c>
      <c r="C287" s="38">
        <f t="shared" si="26"/>
        <v>24625.584999999999</v>
      </c>
      <c r="D287" t="str">
        <f t="shared" si="27"/>
        <v>vis</v>
      </c>
      <c r="E287">
        <f>VLOOKUP(C287,Active!C$21:E$958,3,FALSE)</f>
        <v>-29826.009456845619</v>
      </c>
      <c r="F287" s="2" t="s">
        <v>143</v>
      </c>
      <c r="G287" t="str">
        <f t="shared" si="28"/>
        <v>24625.585</v>
      </c>
      <c r="H287" s="38">
        <f t="shared" si="29"/>
        <v>-29826</v>
      </c>
      <c r="I287" s="64" t="s">
        <v>874</v>
      </c>
      <c r="J287" s="65" t="s">
        <v>875</v>
      </c>
      <c r="K287" s="64">
        <v>-29826</v>
      </c>
      <c r="L287" s="64" t="s">
        <v>876</v>
      </c>
      <c r="M287" s="65" t="s">
        <v>153</v>
      </c>
      <c r="N287" s="65"/>
      <c r="O287" s="66" t="s">
        <v>863</v>
      </c>
      <c r="P287" s="66" t="s">
        <v>51</v>
      </c>
    </row>
    <row r="288" spans="1:16" x14ac:dyDescent="0.2">
      <c r="A288" s="38" t="str">
        <f t="shared" si="24"/>
        <v> AAC 3.26 </v>
      </c>
      <c r="B288" s="2" t="str">
        <f t="shared" si="25"/>
        <v>I</v>
      </c>
      <c r="C288" s="38">
        <f t="shared" si="26"/>
        <v>24649.513999999999</v>
      </c>
      <c r="D288" t="str">
        <f t="shared" si="27"/>
        <v>vis</v>
      </c>
      <c r="E288">
        <f>VLOOKUP(C288,Active!C$21:E$958,3,FALSE)</f>
        <v>-29789.984740418506</v>
      </c>
      <c r="F288" s="2" t="s">
        <v>143</v>
      </c>
      <c r="G288" t="str">
        <f t="shared" si="28"/>
        <v>24649.514</v>
      </c>
      <c r="H288" s="38">
        <f t="shared" si="29"/>
        <v>-29790</v>
      </c>
      <c r="I288" s="64" t="s">
        <v>877</v>
      </c>
      <c r="J288" s="65" t="s">
        <v>878</v>
      </c>
      <c r="K288" s="64">
        <v>-29790</v>
      </c>
      <c r="L288" s="64" t="s">
        <v>176</v>
      </c>
      <c r="M288" s="65" t="s">
        <v>153</v>
      </c>
      <c r="N288" s="65"/>
      <c r="O288" s="66" t="s">
        <v>863</v>
      </c>
      <c r="P288" s="66" t="s">
        <v>51</v>
      </c>
    </row>
    <row r="289" spans="1:16" x14ac:dyDescent="0.2">
      <c r="A289" s="38" t="str">
        <f t="shared" si="24"/>
        <v> AAC 3.26 </v>
      </c>
      <c r="B289" s="2" t="str">
        <f t="shared" si="25"/>
        <v>I</v>
      </c>
      <c r="C289" s="38">
        <f t="shared" si="26"/>
        <v>24679.405999999999</v>
      </c>
      <c r="D289" t="str">
        <f t="shared" si="27"/>
        <v>vis</v>
      </c>
      <c r="E289">
        <f>VLOOKUP(C289,Active!C$21:E$958,3,FALSE)</f>
        <v>-29744.9828254434</v>
      </c>
      <c r="F289" s="2" t="s">
        <v>143</v>
      </c>
      <c r="G289" t="str">
        <f t="shared" si="28"/>
        <v>24679.406</v>
      </c>
      <c r="H289" s="38">
        <f t="shared" si="29"/>
        <v>-29745</v>
      </c>
      <c r="I289" s="64" t="s">
        <v>879</v>
      </c>
      <c r="J289" s="65" t="s">
        <v>880</v>
      </c>
      <c r="K289" s="64">
        <v>-29745</v>
      </c>
      <c r="L289" s="64" t="s">
        <v>198</v>
      </c>
      <c r="M289" s="65" t="s">
        <v>153</v>
      </c>
      <c r="N289" s="65"/>
      <c r="O289" s="66" t="s">
        <v>863</v>
      </c>
      <c r="P289" s="66" t="s">
        <v>51</v>
      </c>
    </row>
    <row r="290" spans="1:16" x14ac:dyDescent="0.2">
      <c r="A290" s="38" t="str">
        <f t="shared" si="24"/>
        <v> IODE 4.2.354 </v>
      </c>
      <c r="B290" s="2" t="str">
        <f t="shared" si="25"/>
        <v>I</v>
      </c>
      <c r="C290" s="38">
        <f t="shared" si="26"/>
        <v>24762.428</v>
      </c>
      <c r="D290" t="str">
        <f t="shared" si="27"/>
        <v>vis</v>
      </c>
      <c r="E290">
        <f>VLOOKUP(C290,Active!C$21:E$958,3,FALSE)</f>
        <v>-29619.994568215272</v>
      </c>
      <c r="F290" s="2" t="s">
        <v>143</v>
      </c>
      <c r="G290" t="str">
        <f t="shared" si="28"/>
        <v>24762.428</v>
      </c>
      <c r="H290" s="38">
        <f t="shared" si="29"/>
        <v>-29620</v>
      </c>
      <c r="I290" s="64" t="s">
        <v>881</v>
      </c>
      <c r="J290" s="65" t="s">
        <v>882</v>
      </c>
      <c r="K290" s="64">
        <v>-29620</v>
      </c>
      <c r="L290" s="64" t="s">
        <v>508</v>
      </c>
      <c r="M290" s="65" t="s">
        <v>153</v>
      </c>
      <c r="N290" s="65"/>
      <c r="O290" s="66" t="s">
        <v>883</v>
      </c>
      <c r="P290" s="66" t="s">
        <v>52</v>
      </c>
    </row>
    <row r="291" spans="1:16" x14ac:dyDescent="0.2">
      <c r="A291" s="38" t="str">
        <f t="shared" si="24"/>
        <v> AAC 3.26 </v>
      </c>
      <c r="B291" s="2" t="str">
        <f t="shared" si="25"/>
        <v>I</v>
      </c>
      <c r="C291" s="38">
        <f t="shared" si="26"/>
        <v>24800.288</v>
      </c>
      <c r="D291" t="str">
        <f t="shared" si="27"/>
        <v>vis</v>
      </c>
      <c r="E291">
        <f>VLOOKUP(C291,Active!C$21:E$958,3,FALSE)</f>
        <v>-29562.99696012757</v>
      </c>
      <c r="F291" s="2" t="s">
        <v>143</v>
      </c>
      <c r="G291" t="str">
        <f t="shared" si="28"/>
        <v>24800.288</v>
      </c>
      <c r="H291" s="38">
        <f t="shared" si="29"/>
        <v>-29563</v>
      </c>
      <c r="I291" s="64" t="s">
        <v>884</v>
      </c>
      <c r="J291" s="65" t="s">
        <v>885</v>
      </c>
      <c r="K291" s="64">
        <v>-29563</v>
      </c>
      <c r="L291" s="64" t="s">
        <v>499</v>
      </c>
      <c r="M291" s="65" t="s">
        <v>153</v>
      </c>
      <c r="N291" s="65"/>
      <c r="O291" s="66" t="s">
        <v>863</v>
      </c>
      <c r="P291" s="66" t="s">
        <v>51</v>
      </c>
    </row>
    <row r="292" spans="1:16" x14ac:dyDescent="0.2">
      <c r="A292" s="38" t="str">
        <f t="shared" si="24"/>
        <v> CRAC 26 </v>
      </c>
      <c r="B292" s="2" t="str">
        <f t="shared" si="25"/>
        <v>I</v>
      </c>
      <c r="C292" s="38">
        <f t="shared" si="26"/>
        <v>24814.240000000002</v>
      </c>
      <c r="D292" t="str">
        <f t="shared" si="27"/>
        <v>vis</v>
      </c>
      <c r="E292">
        <f>VLOOKUP(C292,Active!C$21:E$958,3,FALSE)</f>
        <v>-29541.992453311945</v>
      </c>
      <c r="F292" s="2" t="s">
        <v>143</v>
      </c>
      <c r="G292" t="str">
        <f t="shared" si="28"/>
        <v>24814.240</v>
      </c>
      <c r="H292" s="38">
        <f t="shared" si="29"/>
        <v>-29542</v>
      </c>
      <c r="I292" s="64" t="s">
        <v>886</v>
      </c>
      <c r="J292" s="65" t="s">
        <v>887</v>
      </c>
      <c r="K292" s="64">
        <v>-29542</v>
      </c>
      <c r="L292" s="64" t="s">
        <v>218</v>
      </c>
      <c r="M292" s="65" t="s">
        <v>153</v>
      </c>
      <c r="N292" s="65"/>
      <c r="O292" s="66" t="s">
        <v>863</v>
      </c>
      <c r="P292" s="66" t="s">
        <v>53</v>
      </c>
    </row>
    <row r="293" spans="1:16" x14ac:dyDescent="0.2">
      <c r="A293" s="38" t="str">
        <f t="shared" si="24"/>
        <v> AN 242.14 </v>
      </c>
      <c r="B293" s="2" t="str">
        <f t="shared" si="25"/>
        <v>I</v>
      </c>
      <c r="C293" s="38">
        <f t="shared" si="26"/>
        <v>25009.530999999999</v>
      </c>
      <c r="D293" t="str">
        <f t="shared" si="27"/>
        <v>vis</v>
      </c>
      <c r="E293">
        <f>VLOOKUP(C293,Active!C$21:E$958,3,FALSE)</f>
        <v>-29247.98506078541</v>
      </c>
      <c r="F293" s="2" t="s">
        <v>143</v>
      </c>
      <c r="G293" t="str">
        <f t="shared" si="28"/>
        <v>25009.531</v>
      </c>
      <c r="H293" s="38">
        <f t="shared" si="29"/>
        <v>-29248</v>
      </c>
      <c r="I293" s="64" t="s">
        <v>888</v>
      </c>
      <c r="J293" s="65" t="s">
        <v>889</v>
      </c>
      <c r="K293" s="64">
        <v>-29248</v>
      </c>
      <c r="L293" s="64" t="s">
        <v>176</v>
      </c>
      <c r="M293" s="65" t="s">
        <v>153</v>
      </c>
      <c r="N293" s="65"/>
      <c r="O293" s="66" t="s">
        <v>857</v>
      </c>
      <c r="P293" s="66" t="s">
        <v>49</v>
      </c>
    </row>
    <row r="294" spans="1:16" x14ac:dyDescent="0.2">
      <c r="A294" s="38" t="str">
        <f t="shared" si="24"/>
        <v> AN 242.14 </v>
      </c>
      <c r="B294" s="2" t="str">
        <f t="shared" si="25"/>
        <v>I</v>
      </c>
      <c r="C294" s="38">
        <f t="shared" si="26"/>
        <v>25011.517</v>
      </c>
      <c r="D294" t="str">
        <f t="shared" si="27"/>
        <v>vis</v>
      </c>
      <c r="E294">
        <f>VLOOKUP(C294,Active!C$21:E$958,3,FALSE)</f>
        <v>-29244.9951704087</v>
      </c>
      <c r="F294" s="2" t="s">
        <v>143</v>
      </c>
      <c r="G294" t="str">
        <f t="shared" si="28"/>
        <v>25011.517</v>
      </c>
      <c r="H294" s="38">
        <f t="shared" si="29"/>
        <v>-29245</v>
      </c>
      <c r="I294" s="64" t="s">
        <v>890</v>
      </c>
      <c r="J294" s="65" t="s">
        <v>891</v>
      </c>
      <c r="K294" s="64">
        <v>-29245</v>
      </c>
      <c r="L294" s="64" t="s">
        <v>285</v>
      </c>
      <c r="M294" s="65" t="s">
        <v>153</v>
      </c>
      <c r="N294" s="65"/>
      <c r="O294" s="66" t="s">
        <v>857</v>
      </c>
      <c r="P294" s="66" t="s">
        <v>49</v>
      </c>
    </row>
    <row r="295" spans="1:16" x14ac:dyDescent="0.2">
      <c r="A295" s="38" t="str">
        <f t="shared" si="24"/>
        <v> AN 242.14 </v>
      </c>
      <c r="B295" s="2" t="str">
        <f t="shared" si="25"/>
        <v>I</v>
      </c>
      <c r="C295" s="38">
        <f t="shared" si="26"/>
        <v>25013.507000000001</v>
      </c>
      <c r="D295" t="str">
        <f t="shared" si="27"/>
        <v>vis</v>
      </c>
      <c r="E295">
        <f>VLOOKUP(C295,Active!C$21:E$958,3,FALSE)</f>
        <v>-29241.999258097698</v>
      </c>
      <c r="F295" s="2" t="s">
        <v>143</v>
      </c>
      <c r="G295" t="str">
        <f t="shared" si="28"/>
        <v>25013.507</v>
      </c>
      <c r="H295" s="38">
        <f t="shared" si="29"/>
        <v>-29242</v>
      </c>
      <c r="I295" s="64" t="s">
        <v>892</v>
      </c>
      <c r="J295" s="65" t="s">
        <v>893</v>
      </c>
      <c r="K295" s="64">
        <v>-29242</v>
      </c>
      <c r="L295" s="64" t="s">
        <v>405</v>
      </c>
      <c r="M295" s="65" t="s">
        <v>153</v>
      </c>
      <c r="N295" s="65"/>
      <c r="O295" s="66" t="s">
        <v>857</v>
      </c>
      <c r="P295" s="66" t="s">
        <v>49</v>
      </c>
    </row>
    <row r="296" spans="1:16" x14ac:dyDescent="0.2">
      <c r="A296" s="38" t="str">
        <f t="shared" si="24"/>
        <v> AN 242.14 </v>
      </c>
      <c r="B296" s="2" t="str">
        <f t="shared" si="25"/>
        <v>I</v>
      </c>
      <c r="C296" s="38">
        <f t="shared" si="26"/>
        <v>25019.495999999999</v>
      </c>
      <c r="D296" t="str">
        <f t="shared" si="27"/>
        <v>vis</v>
      </c>
      <c r="E296">
        <f>VLOOKUP(C296,Active!C$21:E$958,3,FALSE)</f>
        <v>-29232.982916976802</v>
      </c>
      <c r="F296" s="2" t="s">
        <v>143</v>
      </c>
      <c r="G296" t="str">
        <f t="shared" si="28"/>
        <v>25019.496</v>
      </c>
      <c r="H296" s="38">
        <f t="shared" si="29"/>
        <v>-29233</v>
      </c>
      <c r="I296" s="64" t="s">
        <v>894</v>
      </c>
      <c r="J296" s="65" t="s">
        <v>895</v>
      </c>
      <c r="K296" s="64">
        <v>-29233</v>
      </c>
      <c r="L296" s="64" t="s">
        <v>198</v>
      </c>
      <c r="M296" s="65" t="s">
        <v>153</v>
      </c>
      <c r="N296" s="65"/>
      <c r="O296" s="66" t="s">
        <v>857</v>
      </c>
      <c r="P296" s="66" t="s">
        <v>49</v>
      </c>
    </row>
    <row r="297" spans="1:16" x14ac:dyDescent="0.2">
      <c r="A297" s="38" t="str">
        <f t="shared" si="24"/>
        <v> AN 242.14 </v>
      </c>
      <c r="B297" s="2" t="str">
        <f t="shared" si="25"/>
        <v>I</v>
      </c>
      <c r="C297" s="38">
        <f t="shared" si="26"/>
        <v>25094.417000000001</v>
      </c>
      <c r="D297" t="str">
        <f t="shared" si="27"/>
        <v>vis</v>
      </c>
      <c r="E297">
        <f>VLOOKUP(C297,Active!C$21:E$958,3,FALSE)</f>
        <v>-29120.190582176521</v>
      </c>
      <c r="F297" s="2" t="s">
        <v>143</v>
      </c>
      <c r="G297" t="str">
        <f t="shared" si="28"/>
        <v>25094.417</v>
      </c>
      <c r="H297" s="38">
        <f t="shared" si="29"/>
        <v>-29120</v>
      </c>
      <c r="I297" s="64" t="s">
        <v>896</v>
      </c>
      <c r="J297" s="65" t="s">
        <v>897</v>
      </c>
      <c r="K297" s="64">
        <v>-29120</v>
      </c>
      <c r="L297" s="64" t="s">
        <v>898</v>
      </c>
      <c r="M297" s="65" t="s">
        <v>153</v>
      </c>
      <c r="N297" s="65"/>
      <c r="O297" s="66" t="s">
        <v>857</v>
      </c>
      <c r="P297" s="66" t="s">
        <v>49</v>
      </c>
    </row>
    <row r="298" spans="1:16" x14ac:dyDescent="0.2">
      <c r="A298" s="38" t="str">
        <f t="shared" si="24"/>
        <v> AAC 3.26 </v>
      </c>
      <c r="B298" s="2" t="str">
        <f t="shared" si="25"/>
        <v>I</v>
      </c>
      <c r="C298" s="38">
        <f t="shared" si="26"/>
        <v>25128.43</v>
      </c>
      <c r="D298" t="str">
        <f t="shared" si="27"/>
        <v>vis</v>
      </c>
      <c r="E298">
        <f>VLOOKUP(C298,Active!C$21:E$958,3,FALSE)</f>
        <v>-29068.984569395569</v>
      </c>
      <c r="F298" s="2" t="s">
        <v>143</v>
      </c>
      <c r="G298" t="str">
        <f t="shared" si="28"/>
        <v>25128.430</v>
      </c>
      <c r="H298" s="38">
        <f t="shared" si="29"/>
        <v>-29069</v>
      </c>
      <c r="I298" s="64" t="s">
        <v>899</v>
      </c>
      <c r="J298" s="65" t="s">
        <v>900</v>
      </c>
      <c r="K298" s="64">
        <v>-29069</v>
      </c>
      <c r="L298" s="64" t="s">
        <v>176</v>
      </c>
      <c r="M298" s="65" t="s">
        <v>153</v>
      </c>
      <c r="N298" s="65"/>
      <c r="O298" s="66" t="s">
        <v>863</v>
      </c>
      <c r="P298" s="66" t="s">
        <v>51</v>
      </c>
    </row>
    <row r="299" spans="1:16" x14ac:dyDescent="0.2">
      <c r="A299" s="38" t="str">
        <f t="shared" si="24"/>
        <v> AAC 3.26 </v>
      </c>
      <c r="B299" s="2" t="str">
        <f t="shared" si="25"/>
        <v>I</v>
      </c>
      <c r="C299" s="38">
        <f t="shared" si="26"/>
        <v>25186.219000000001</v>
      </c>
      <c r="D299" t="str">
        <f t="shared" si="27"/>
        <v>vis</v>
      </c>
      <c r="E299">
        <f>VLOOKUP(C299,Active!C$21:E$958,3,FALSE)</f>
        <v>-28981.984179174226</v>
      </c>
      <c r="F299" s="2" t="s">
        <v>143</v>
      </c>
      <c r="G299" t="str">
        <f t="shared" si="28"/>
        <v>25186.219</v>
      </c>
      <c r="H299" s="38">
        <f t="shared" si="29"/>
        <v>-28982</v>
      </c>
      <c r="I299" s="64" t="s">
        <v>901</v>
      </c>
      <c r="J299" s="65" t="s">
        <v>902</v>
      </c>
      <c r="K299" s="64">
        <v>-28982</v>
      </c>
      <c r="L299" s="64" t="s">
        <v>198</v>
      </c>
      <c r="M299" s="65" t="s">
        <v>153</v>
      </c>
      <c r="N299" s="65"/>
      <c r="O299" s="66" t="s">
        <v>863</v>
      </c>
      <c r="P299" s="66" t="s">
        <v>51</v>
      </c>
    </row>
    <row r="300" spans="1:16" x14ac:dyDescent="0.2">
      <c r="A300" s="38" t="str">
        <f t="shared" si="24"/>
        <v> AAC 3.26 </v>
      </c>
      <c r="B300" s="2" t="str">
        <f t="shared" si="25"/>
        <v>I</v>
      </c>
      <c r="C300" s="38">
        <f t="shared" si="26"/>
        <v>25411.393</v>
      </c>
      <c r="D300" t="str">
        <f t="shared" si="27"/>
        <v>vis</v>
      </c>
      <c r="E300">
        <f>VLOOKUP(C300,Active!C$21:E$958,3,FALSE)</f>
        <v>-28642.988421024744</v>
      </c>
      <c r="F300" s="2" t="s">
        <v>143</v>
      </c>
      <c r="G300" t="str">
        <f t="shared" si="28"/>
        <v>25411.393</v>
      </c>
      <c r="H300" s="38">
        <f t="shared" si="29"/>
        <v>-28643</v>
      </c>
      <c r="I300" s="64" t="s">
        <v>903</v>
      </c>
      <c r="J300" s="65" t="s">
        <v>904</v>
      </c>
      <c r="K300" s="64">
        <v>-28643</v>
      </c>
      <c r="L300" s="64" t="s">
        <v>152</v>
      </c>
      <c r="M300" s="65" t="s">
        <v>153</v>
      </c>
      <c r="N300" s="65"/>
      <c r="O300" s="66" t="s">
        <v>863</v>
      </c>
      <c r="P300" s="66" t="s">
        <v>51</v>
      </c>
    </row>
    <row r="301" spans="1:16" x14ac:dyDescent="0.2">
      <c r="A301" s="38" t="str">
        <f t="shared" si="24"/>
        <v> NNVS 3 </v>
      </c>
      <c r="B301" s="2" t="str">
        <f t="shared" si="25"/>
        <v>I</v>
      </c>
      <c r="C301" s="38">
        <f t="shared" si="26"/>
        <v>25416.04</v>
      </c>
      <c r="D301" t="str">
        <f t="shared" si="27"/>
        <v>vis</v>
      </c>
      <c r="E301">
        <f>VLOOKUP(C301,Active!C$21:E$958,3,FALSE)</f>
        <v>-28635.992438859303</v>
      </c>
      <c r="F301" s="2" t="s">
        <v>143</v>
      </c>
      <c r="G301" t="str">
        <f t="shared" si="28"/>
        <v>25416.040</v>
      </c>
      <c r="H301" s="38">
        <f t="shared" si="29"/>
        <v>-28636</v>
      </c>
      <c r="I301" s="64" t="s">
        <v>905</v>
      </c>
      <c r="J301" s="65" t="s">
        <v>906</v>
      </c>
      <c r="K301" s="64">
        <v>-28636</v>
      </c>
      <c r="L301" s="64" t="s">
        <v>218</v>
      </c>
      <c r="M301" s="65" t="s">
        <v>153</v>
      </c>
      <c r="N301" s="65"/>
      <c r="O301" s="66" t="s">
        <v>907</v>
      </c>
      <c r="P301" s="66" t="s">
        <v>54</v>
      </c>
    </row>
    <row r="302" spans="1:16" x14ac:dyDescent="0.2">
      <c r="A302" s="38" t="str">
        <f t="shared" si="24"/>
        <v> NNVS 3 </v>
      </c>
      <c r="B302" s="2" t="str">
        <f t="shared" si="25"/>
        <v>I</v>
      </c>
      <c r="C302" s="38">
        <f t="shared" si="26"/>
        <v>25416.706999999999</v>
      </c>
      <c r="D302" t="str">
        <f t="shared" si="27"/>
        <v>vis</v>
      </c>
      <c r="E302">
        <f>VLOOKUP(C302,Active!C$21:E$958,3,FALSE)</f>
        <v>-28634.988281315869</v>
      </c>
      <c r="F302" s="2" t="s">
        <v>143</v>
      </c>
      <c r="G302" t="str">
        <f t="shared" si="28"/>
        <v>25416.707</v>
      </c>
      <c r="H302" s="38">
        <f t="shared" si="29"/>
        <v>-28635</v>
      </c>
      <c r="I302" s="64" t="s">
        <v>908</v>
      </c>
      <c r="J302" s="65" t="s">
        <v>909</v>
      </c>
      <c r="K302" s="64">
        <v>-28635</v>
      </c>
      <c r="L302" s="64" t="s">
        <v>152</v>
      </c>
      <c r="M302" s="65" t="s">
        <v>153</v>
      </c>
      <c r="N302" s="65"/>
      <c r="O302" s="66" t="s">
        <v>907</v>
      </c>
      <c r="P302" s="66" t="s">
        <v>54</v>
      </c>
    </row>
    <row r="303" spans="1:16" x14ac:dyDescent="0.2">
      <c r="A303" s="38" t="str">
        <f t="shared" si="24"/>
        <v> AN 242.14 </v>
      </c>
      <c r="B303" s="2" t="str">
        <f t="shared" si="25"/>
        <v>I</v>
      </c>
      <c r="C303" s="38">
        <f t="shared" si="26"/>
        <v>25502.381000000001</v>
      </c>
      <c r="D303" t="str">
        <f t="shared" si="27"/>
        <v>vis</v>
      </c>
      <c r="E303">
        <f>VLOOKUP(C303,Active!C$21:E$958,3,FALSE)</f>
        <v>-28506.007481651166</v>
      </c>
      <c r="F303" s="2" t="s">
        <v>143</v>
      </c>
      <c r="G303" t="str">
        <f t="shared" si="28"/>
        <v>25502.381</v>
      </c>
      <c r="H303" s="38">
        <f t="shared" si="29"/>
        <v>-28506</v>
      </c>
      <c r="I303" s="64" t="s">
        <v>910</v>
      </c>
      <c r="J303" s="65" t="s">
        <v>911</v>
      </c>
      <c r="K303" s="64">
        <v>-28506</v>
      </c>
      <c r="L303" s="64" t="s">
        <v>716</v>
      </c>
      <c r="M303" s="65" t="s">
        <v>153</v>
      </c>
      <c r="N303" s="65"/>
      <c r="O303" s="66" t="s">
        <v>857</v>
      </c>
      <c r="P303" s="66" t="s">
        <v>49</v>
      </c>
    </row>
    <row r="304" spans="1:16" x14ac:dyDescent="0.2">
      <c r="A304" s="38" t="str">
        <f t="shared" si="24"/>
        <v> AAC 3.26 </v>
      </c>
      <c r="B304" s="2" t="str">
        <f t="shared" si="25"/>
        <v>I</v>
      </c>
      <c r="C304" s="38">
        <f t="shared" si="26"/>
        <v>25506.366000000002</v>
      </c>
      <c r="D304" t="str">
        <f t="shared" si="27"/>
        <v>vis</v>
      </c>
      <c r="E304">
        <f>VLOOKUP(C304,Active!C$21:E$958,3,FALSE)</f>
        <v>-28500.008129611299</v>
      </c>
      <c r="F304" s="2" t="s">
        <v>143</v>
      </c>
      <c r="G304" t="str">
        <f t="shared" si="28"/>
        <v>25506.366</v>
      </c>
      <c r="H304" s="38">
        <f t="shared" si="29"/>
        <v>-28500</v>
      </c>
      <c r="I304" s="64" t="s">
        <v>912</v>
      </c>
      <c r="J304" s="65" t="s">
        <v>913</v>
      </c>
      <c r="K304" s="64">
        <v>-28500</v>
      </c>
      <c r="L304" s="64" t="s">
        <v>716</v>
      </c>
      <c r="M304" s="65" t="s">
        <v>153</v>
      </c>
      <c r="N304" s="65"/>
      <c r="O304" s="66" t="s">
        <v>863</v>
      </c>
      <c r="P304" s="66" t="s">
        <v>51</v>
      </c>
    </row>
    <row r="305" spans="1:16" x14ac:dyDescent="0.2">
      <c r="A305" s="38" t="str">
        <f t="shared" si="24"/>
        <v> AN 242.14 </v>
      </c>
      <c r="B305" s="2" t="str">
        <f t="shared" si="25"/>
        <v>I</v>
      </c>
      <c r="C305" s="38">
        <f t="shared" si="26"/>
        <v>25506.370999999999</v>
      </c>
      <c r="D305" t="str">
        <f t="shared" si="27"/>
        <v>vis</v>
      </c>
      <c r="E305">
        <f>VLOOKUP(C305,Active!C$21:E$958,3,FALSE)</f>
        <v>-28500.000602193435</v>
      </c>
      <c r="F305" s="2" t="s">
        <v>143</v>
      </c>
      <c r="G305" t="str">
        <f t="shared" si="28"/>
        <v>25506.371</v>
      </c>
      <c r="H305" s="38">
        <f t="shared" si="29"/>
        <v>-28500</v>
      </c>
      <c r="I305" s="64" t="s">
        <v>914</v>
      </c>
      <c r="J305" s="65" t="s">
        <v>915</v>
      </c>
      <c r="K305" s="64">
        <v>-28500</v>
      </c>
      <c r="L305" s="64" t="s">
        <v>568</v>
      </c>
      <c r="M305" s="65" t="s">
        <v>153</v>
      </c>
      <c r="N305" s="65"/>
      <c r="O305" s="66" t="s">
        <v>857</v>
      </c>
      <c r="P305" s="66" t="s">
        <v>49</v>
      </c>
    </row>
    <row r="306" spans="1:16" x14ac:dyDescent="0.2">
      <c r="A306" s="38" t="str">
        <f t="shared" si="24"/>
        <v> AN 242.14 </v>
      </c>
      <c r="B306" s="2" t="str">
        <f t="shared" si="25"/>
        <v>I</v>
      </c>
      <c r="C306" s="38">
        <f t="shared" si="26"/>
        <v>25510.353999999999</v>
      </c>
      <c r="D306" t="str">
        <f t="shared" si="27"/>
        <v>vis</v>
      </c>
      <c r="E306">
        <f>VLOOKUP(C306,Active!C$21:E$958,3,FALSE)</f>
        <v>-28494.00426112071</v>
      </c>
      <c r="F306" s="2" t="s">
        <v>143</v>
      </c>
      <c r="G306" t="str">
        <f t="shared" si="28"/>
        <v>25510.354</v>
      </c>
      <c r="H306" s="38">
        <f t="shared" si="29"/>
        <v>-28494</v>
      </c>
      <c r="I306" s="64" t="s">
        <v>916</v>
      </c>
      <c r="J306" s="65" t="s">
        <v>917</v>
      </c>
      <c r="K306" s="64">
        <v>-28494</v>
      </c>
      <c r="L306" s="64" t="s">
        <v>760</v>
      </c>
      <c r="M306" s="65" t="s">
        <v>153</v>
      </c>
      <c r="N306" s="65"/>
      <c r="O306" s="66" t="s">
        <v>857</v>
      </c>
      <c r="P306" s="66" t="s">
        <v>49</v>
      </c>
    </row>
    <row r="307" spans="1:16" x14ac:dyDescent="0.2">
      <c r="A307" s="38" t="str">
        <f t="shared" si="24"/>
        <v> AN 242.14 </v>
      </c>
      <c r="B307" s="2" t="str">
        <f t="shared" si="25"/>
        <v>I</v>
      </c>
      <c r="C307" s="38">
        <f t="shared" si="26"/>
        <v>25534.276000000002</v>
      </c>
      <c r="D307" t="str">
        <f t="shared" si="27"/>
        <v>vis</v>
      </c>
      <c r="E307">
        <f>VLOOKUP(C307,Active!C$21:E$958,3,FALSE)</f>
        <v>-28457.990083078606</v>
      </c>
      <c r="F307" s="2" t="s">
        <v>143</v>
      </c>
      <c r="G307" t="str">
        <f t="shared" si="28"/>
        <v>25534.276</v>
      </c>
      <c r="H307" s="38">
        <f t="shared" si="29"/>
        <v>-28458</v>
      </c>
      <c r="I307" s="64" t="s">
        <v>918</v>
      </c>
      <c r="J307" s="65" t="s">
        <v>919</v>
      </c>
      <c r="K307" s="64">
        <v>-28458</v>
      </c>
      <c r="L307" s="64" t="s">
        <v>203</v>
      </c>
      <c r="M307" s="65" t="s">
        <v>153</v>
      </c>
      <c r="N307" s="65"/>
      <c r="O307" s="66" t="s">
        <v>857</v>
      </c>
      <c r="P307" s="66" t="s">
        <v>49</v>
      </c>
    </row>
    <row r="308" spans="1:16" x14ac:dyDescent="0.2">
      <c r="A308" s="38" t="str">
        <f t="shared" si="24"/>
        <v> AAC 3.26 </v>
      </c>
      <c r="B308" s="2" t="str">
        <f t="shared" si="25"/>
        <v>I</v>
      </c>
      <c r="C308" s="38">
        <f t="shared" si="26"/>
        <v>25540.240000000002</v>
      </c>
      <c r="D308" t="str">
        <f t="shared" si="27"/>
        <v>vis</v>
      </c>
      <c r="E308">
        <f>VLOOKUP(C308,Active!C$21:E$958,3,FALSE)</f>
        <v>-28449.011379047042</v>
      </c>
      <c r="F308" s="2" t="s">
        <v>143</v>
      </c>
      <c r="G308" t="str">
        <f t="shared" si="28"/>
        <v>25540.240</v>
      </c>
      <c r="H308" s="38">
        <f t="shared" si="29"/>
        <v>-28449</v>
      </c>
      <c r="I308" s="64" t="s">
        <v>920</v>
      </c>
      <c r="J308" s="65" t="s">
        <v>921</v>
      </c>
      <c r="K308" s="64">
        <v>-28449</v>
      </c>
      <c r="L308" s="64" t="s">
        <v>922</v>
      </c>
      <c r="M308" s="65" t="s">
        <v>153</v>
      </c>
      <c r="N308" s="65"/>
      <c r="O308" s="66" t="s">
        <v>863</v>
      </c>
      <c r="P308" s="66" t="s">
        <v>51</v>
      </c>
    </row>
    <row r="309" spans="1:16" x14ac:dyDescent="0.2">
      <c r="A309" s="38" t="str">
        <f t="shared" si="24"/>
        <v> AAC 3.26 </v>
      </c>
      <c r="B309" s="2" t="str">
        <f t="shared" si="25"/>
        <v>I</v>
      </c>
      <c r="C309" s="38">
        <f t="shared" si="26"/>
        <v>25719.59</v>
      </c>
      <c r="D309" t="str">
        <f t="shared" si="27"/>
        <v>vis</v>
      </c>
      <c r="E309">
        <f>VLOOKUP(C309,Active!C$21:E$958,3,FALSE)</f>
        <v>-28179.002900163559</v>
      </c>
      <c r="F309" s="2" t="s">
        <v>143</v>
      </c>
      <c r="G309" t="str">
        <f t="shared" si="28"/>
        <v>25719.590</v>
      </c>
      <c r="H309" s="38">
        <f t="shared" si="29"/>
        <v>-28179</v>
      </c>
      <c r="I309" s="64" t="s">
        <v>923</v>
      </c>
      <c r="J309" s="65" t="s">
        <v>924</v>
      </c>
      <c r="K309" s="64">
        <v>-28179</v>
      </c>
      <c r="L309" s="64" t="s">
        <v>487</v>
      </c>
      <c r="M309" s="65" t="s">
        <v>153</v>
      </c>
      <c r="N309" s="65"/>
      <c r="O309" s="66" t="s">
        <v>863</v>
      </c>
      <c r="P309" s="66" t="s">
        <v>51</v>
      </c>
    </row>
    <row r="310" spans="1:16" x14ac:dyDescent="0.2">
      <c r="A310" s="38" t="str">
        <f t="shared" si="24"/>
        <v> AAC 3.26 </v>
      </c>
      <c r="B310" s="2" t="str">
        <f t="shared" si="25"/>
        <v>I</v>
      </c>
      <c r="C310" s="38">
        <f t="shared" si="26"/>
        <v>25759.445</v>
      </c>
      <c r="D310" t="str">
        <f t="shared" si="27"/>
        <v>vis</v>
      </c>
      <c r="E310">
        <f>VLOOKUP(C310,Active!C$21:E$958,3,FALSE)</f>
        <v>-28119.001852346992</v>
      </c>
      <c r="F310" s="2" t="s">
        <v>143</v>
      </c>
      <c r="G310" t="str">
        <f t="shared" si="28"/>
        <v>25759.445</v>
      </c>
      <c r="H310" s="38">
        <f t="shared" si="29"/>
        <v>-28119</v>
      </c>
      <c r="I310" s="64" t="s">
        <v>925</v>
      </c>
      <c r="J310" s="65" t="s">
        <v>926</v>
      </c>
      <c r="K310" s="64">
        <v>-28119</v>
      </c>
      <c r="L310" s="64" t="s">
        <v>476</v>
      </c>
      <c r="M310" s="65" t="s">
        <v>153</v>
      </c>
      <c r="N310" s="65"/>
      <c r="O310" s="66" t="s">
        <v>863</v>
      </c>
      <c r="P310" s="66" t="s">
        <v>51</v>
      </c>
    </row>
    <row r="311" spans="1:16" x14ac:dyDescent="0.2">
      <c r="A311" s="38" t="str">
        <f t="shared" si="24"/>
        <v> AN 242.14 </v>
      </c>
      <c r="B311" s="2" t="str">
        <f t="shared" si="25"/>
        <v>I</v>
      </c>
      <c r="C311" s="38">
        <f t="shared" si="26"/>
        <v>25759.453000000001</v>
      </c>
      <c r="D311" t="str">
        <f t="shared" si="27"/>
        <v>vis</v>
      </c>
      <c r="E311">
        <f>VLOOKUP(C311,Active!C$21:E$958,3,FALSE)</f>
        <v>-28118.989808478404</v>
      </c>
      <c r="F311" s="2" t="s">
        <v>143</v>
      </c>
      <c r="G311" t="str">
        <f t="shared" si="28"/>
        <v>25759.453</v>
      </c>
      <c r="H311" s="38">
        <f t="shared" si="29"/>
        <v>-28119</v>
      </c>
      <c r="I311" s="64" t="s">
        <v>927</v>
      </c>
      <c r="J311" s="65" t="s">
        <v>928</v>
      </c>
      <c r="K311" s="64">
        <v>-28119</v>
      </c>
      <c r="L311" s="64" t="s">
        <v>203</v>
      </c>
      <c r="M311" s="65" t="s">
        <v>153</v>
      </c>
      <c r="N311" s="65"/>
      <c r="O311" s="66" t="s">
        <v>857</v>
      </c>
      <c r="P311" s="66" t="s">
        <v>49</v>
      </c>
    </row>
    <row r="312" spans="1:16" x14ac:dyDescent="0.2">
      <c r="A312" s="38" t="str">
        <f t="shared" si="24"/>
        <v> AN 242.14 </v>
      </c>
      <c r="B312" s="2" t="str">
        <f t="shared" si="25"/>
        <v>I</v>
      </c>
      <c r="C312" s="38">
        <f t="shared" si="26"/>
        <v>25808.606</v>
      </c>
      <c r="D312" t="str">
        <f t="shared" si="27"/>
        <v>vis</v>
      </c>
      <c r="E312">
        <f>VLOOKUP(C312,Active!C$21:E$958,3,FALSE)</f>
        <v>-28044.990774396665</v>
      </c>
      <c r="F312" s="2" t="s">
        <v>143</v>
      </c>
      <c r="G312" t="str">
        <f t="shared" si="28"/>
        <v>25808.606</v>
      </c>
      <c r="H312" s="38">
        <f t="shared" si="29"/>
        <v>-28045</v>
      </c>
      <c r="I312" s="64" t="s">
        <v>929</v>
      </c>
      <c r="J312" s="65" t="s">
        <v>930</v>
      </c>
      <c r="K312" s="64">
        <v>-28045</v>
      </c>
      <c r="L312" s="64" t="s">
        <v>158</v>
      </c>
      <c r="M312" s="65" t="s">
        <v>153</v>
      </c>
      <c r="N312" s="65"/>
      <c r="O312" s="66" t="s">
        <v>857</v>
      </c>
      <c r="P312" s="66" t="s">
        <v>49</v>
      </c>
    </row>
    <row r="313" spans="1:16" x14ac:dyDescent="0.2">
      <c r="A313" s="38" t="str">
        <f t="shared" si="24"/>
        <v> AN 242.14 </v>
      </c>
      <c r="B313" s="2" t="str">
        <f t="shared" si="25"/>
        <v>I</v>
      </c>
      <c r="C313" s="38">
        <f t="shared" si="26"/>
        <v>25816.585999999999</v>
      </c>
      <c r="D313" t="str">
        <f t="shared" si="27"/>
        <v>vis</v>
      </c>
      <c r="E313">
        <f>VLOOKUP(C313,Active!C$21:E$958,3,FALSE)</f>
        <v>-28032.977015481192</v>
      </c>
      <c r="F313" s="2" t="s">
        <v>143</v>
      </c>
      <c r="G313" t="str">
        <f t="shared" si="28"/>
        <v>25816.586</v>
      </c>
      <c r="H313" s="38">
        <f t="shared" si="29"/>
        <v>-28033</v>
      </c>
      <c r="I313" s="64" t="s">
        <v>931</v>
      </c>
      <c r="J313" s="65" t="s">
        <v>932</v>
      </c>
      <c r="K313" s="64">
        <v>-28033</v>
      </c>
      <c r="L313" s="64" t="s">
        <v>212</v>
      </c>
      <c r="M313" s="65" t="s">
        <v>153</v>
      </c>
      <c r="N313" s="65"/>
      <c r="O313" s="66" t="s">
        <v>857</v>
      </c>
      <c r="P313" s="66" t="s">
        <v>49</v>
      </c>
    </row>
    <row r="314" spans="1:16" x14ac:dyDescent="0.2">
      <c r="A314" s="38" t="str">
        <f t="shared" si="24"/>
        <v> AN 242.14 </v>
      </c>
      <c r="B314" s="2" t="str">
        <f t="shared" si="25"/>
        <v>I</v>
      </c>
      <c r="C314" s="38">
        <f t="shared" si="26"/>
        <v>25826.548999999999</v>
      </c>
      <c r="D314" t="str">
        <f t="shared" si="27"/>
        <v>vis</v>
      </c>
      <c r="E314">
        <f>VLOOKUP(C314,Active!C$21:E$958,3,FALSE)</f>
        <v>-28017.977882639731</v>
      </c>
      <c r="F314" s="2" t="s">
        <v>143</v>
      </c>
      <c r="G314" t="str">
        <f t="shared" si="28"/>
        <v>25826.549</v>
      </c>
      <c r="H314" s="38">
        <f t="shared" si="29"/>
        <v>-28018</v>
      </c>
      <c r="I314" s="64" t="s">
        <v>933</v>
      </c>
      <c r="J314" s="65" t="s">
        <v>934</v>
      </c>
      <c r="K314" s="64">
        <v>-28018</v>
      </c>
      <c r="L314" s="64" t="s">
        <v>212</v>
      </c>
      <c r="M314" s="65" t="s">
        <v>153</v>
      </c>
      <c r="N314" s="65"/>
      <c r="O314" s="66" t="s">
        <v>857</v>
      </c>
      <c r="P314" s="66" t="s">
        <v>49</v>
      </c>
    </row>
    <row r="315" spans="1:16" x14ac:dyDescent="0.2">
      <c r="A315" s="38" t="str">
        <f t="shared" si="24"/>
        <v> AN 242.14 </v>
      </c>
      <c r="B315" s="2" t="str">
        <f t="shared" si="25"/>
        <v>I</v>
      </c>
      <c r="C315" s="38">
        <f t="shared" si="26"/>
        <v>25834.52</v>
      </c>
      <c r="D315" t="str">
        <f t="shared" si="27"/>
        <v>vis</v>
      </c>
      <c r="E315">
        <f>VLOOKUP(C315,Active!C$21:E$958,3,FALSE)</f>
        <v>-28005.977673076417</v>
      </c>
      <c r="F315" s="2" t="s">
        <v>143</v>
      </c>
      <c r="G315" t="str">
        <f t="shared" si="28"/>
        <v>25834.520</v>
      </c>
      <c r="H315" s="38">
        <f t="shared" si="29"/>
        <v>-28006</v>
      </c>
      <c r="I315" s="64" t="s">
        <v>935</v>
      </c>
      <c r="J315" s="65" t="s">
        <v>936</v>
      </c>
      <c r="K315" s="64">
        <v>-28006</v>
      </c>
      <c r="L315" s="64" t="s">
        <v>212</v>
      </c>
      <c r="M315" s="65" t="s">
        <v>153</v>
      </c>
      <c r="N315" s="65"/>
      <c r="O315" s="66" t="s">
        <v>857</v>
      </c>
      <c r="P315" s="66" t="s">
        <v>49</v>
      </c>
    </row>
    <row r="316" spans="1:16" x14ac:dyDescent="0.2">
      <c r="A316" s="38" t="str">
        <f t="shared" si="24"/>
        <v> AAC 3.26 </v>
      </c>
      <c r="B316" s="2" t="str">
        <f t="shared" si="25"/>
        <v>I</v>
      </c>
      <c r="C316" s="38">
        <f t="shared" si="26"/>
        <v>25864.394</v>
      </c>
      <c r="D316" t="str">
        <f t="shared" si="27"/>
        <v>vis</v>
      </c>
      <c r="E316">
        <f>VLOOKUP(C316,Active!C$21:E$958,3,FALSE)</f>
        <v>-27961.002856805633</v>
      </c>
      <c r="F316" s="2" t="s">
        <v>143</v>
      </c>
      <c r="G316" t="str">
        <f t="shared" si="28"/>
        <v>25864.394</v>
      </c>
      <c r="H316" s="38">
        <f t="shared" si="29"/>
        <v>-27961</v>
      </c>
      <c r="I316" s="64" t="s">
        <v>937</v>
      </c>
      <c r="J316" s="65" t="s">
        <v>938</v>
      </c>
      <c r="K316" s="64">
        <v>-27961</v>
      </c>
      <c r="L316" s="64" t="s">
        <v>487</v>
      </c>
      <c r="M316" s="65" t="s">
        <v>153</v>
      </c>
      <c r="N316" s="65"/>
      <c r="O316" s="66" t="s">
        <v>863</v>
      </c>
      <c r="P316" s="66" t="s">
        <v>51</v>
      </c>
    </row>
    <row r="317" spans="1:16" x14ac:dyDescent="0.2">
      <c r="A317" s="38" t="str">
        <f t="shared" si="24"/>
        <v> AAC 3.26 </v>
      </c>
      <c r="B317" s="2" t="str">
        <f t="shared" si="25"/>
        <v>I</v>
      </c>
      <c r="C317" s="38">
        <f t="shared" si="26"/>
        <v>25880.331999999999</v>
      </c>
      <c r="D317" t="str">
        <f t="shared" si="27"/>
        <v>vis</v>
      </c>
      <c r="E317">
        <f>VLOOKUP(C317,Active!C$21:E$958,3,FALSE)</f>
        <v>-27937.008459613302</v>
      </c>
      <c r="F317" s="2" t="s">
        <v>143</v>
      </c>
      <c r="G317" t="str">
        <f t="shared" si="28"/>
        <v>25880.332</v>
      </c>
      <c r="H317" s="38">
        <f t="shared" si="29"/>
        <v>-27937</v>
      </c>
      <c r="I317" s="64" t="s">
        <v>939</v>
      </c>
      <c r="J317" s="65" t="s">
        <v>940</v>
      </c>
      <c r="K317" s="64">
        <v>-27937</v>
      </c>
      <c r="L317" s="64" t="s">
        <v>876</v>
      </c>
      <c r="M317" s="65" t="s">
        <v>153</v>
      </c>
      <c r="N317" s="65"/>
      <c r="O317" s="66" t="s">
        <v>863</v>
      </c>
      <c r="P317" s="66" t="s">
        <v>51</v>
      </c>
    </row>
    <row r="318" spans="1:16" x14ac:dyDescent="0.2">
      <c r="A318" s="38" t="str">
        <f t="shared" si="24"/>
        <v> AAC 3.26 </v>
      </c>
      <c r="B318" s="2" t="str">
        <f t="shared" si="25"/>
        <v>I</v>
      </c>
      <c r="C318" s="38">
        <f t="shared" si="26"/>
        <v>25882.334999999999</v>
      </c>
      <c r="D318" t="str">
        <f t="shared" si="27"/>
        <v>vis</v>
      </c>
      <c r="E318">
        <f>VLOOKUP(C318,Active!C$21:E$958,3,FALSE)</f>
        <v>-27933.992976015845</v>
      </c>
      <c r="F318" s="2" t="str">
        <f>LEFT(M318,1)</f>
        <v>V</v>
      </c>
      <c r="G318" t="str">
        <f t="shared" si="28"/>
        <v>25882.335</v>
      </c>
      <c r="H318" s="38">
        <f t="shared" si="29"/>
        <v>-27934</v>
      </c>
      <c r="I318" s="64" t="s">
        <v>941</v>
      </c>
      <c r="J318" s="65" t="s">
        <v>942</v>
      </c>
      <c r="K318" s="64">
        <v>-27934</v>
      </c>
      <c r="L318" s="64" t="s">
        <v>218</v>
      </c>
      <c r="M318" s="65" t="s">
        <v>153</v>
      </c>
      <c r="N318" s="65"/>
      <c r="O318" s="66" t="s">
        <v>863</v>
      </c>
      <c r="P318" s="66" t="s">
        <v>51</v>
      </c>
    </row>
    <row r="319" spans="1:16" x14ac:dyDescent="0.2">
      <c r="A319" s="38" t="str">
        <f t="shared" si="24"/>
        <v> AAC 3.26 </v>
      </c>
      <c r="B319" s="2" t="str">
        <f t="shared" si="25"/>
        <v>I</v>
      </c>
      <c r="C319" s="38">
        <f t="shared" si="26"/>
        <v>25890.294000000002</v>
      </c>
      <c r="D319" t="str">
        <f t="shared" si="27"/>
        <v>vis</v>
      </c>
      <c r="E319">
        <f>VLOOKUP(C319,Active!C$21:E$958,3,FALSE)</f>
        <v>-27922.010832255408</v>
      </c>
      <c r="F319" s="2" t="str">
        <f>LEFT(M319,1)</f>
        <v>V</v>
      </c>
      <c r="G319" t="str">
        <f t="shared" si="28"/>
        <v>25890.294</v>
      </c>
      <c r="H319" s="38">
        <f t="shared" si="29"/>
        <v>-27922</v>
      </c>
      <c r="I319" s="64" t="s">
        <v>943</v>
      </c>
      <c r="J319" s="65" t="s">
        <v>944</v>
      </c>
      <c r="K319" s="64">
        <v>-27922</v>
      </c>
      <c r="L319" s="64" t="s">
        <v>601</v>
      </c>
      <c r="M319" s="65" t="s">
        <v>153</v>
      </c>
      <c r="N319" s="65"/>
      <c r="O319" s="66" t="s">
        <v>863</v>
      </c>
      <c r="P319" s="66" t="s">
        <v>51</v>
      </c>
    </row>
    <row r="320" spans="1:16" x14ac:dyDescent="0.2">
      <c r="A320" s="38" t="str">
        <f t="shared" si="24"/>
        <v> AAC 3.26 </v>
      </c>
      <c r="B320" s="2" t="str">
        <f t="shared" si="25"/>
        <v>I</v>
      </c>
      <c r="C320" s="38">
        <f t="shared" si="26"/>
        <v>25922.179</v>
      </c>
      <c r="D320" t="str">
        <f t="shared" si="27"/>
        <v>vis</v>
      </c>
      <c r="E320">
        <f>VLOOKUP(C320,Active!C$21:E$958,3,FALSE)</f>
        <v>-27874.008488518582</v>
      </c>
      <c r="F320" s="2" t="str">
        <f>LEFT(M320,1)</f>
        <v>V</v>
      </c>
      <c r="G320" t="str">
        <f t="shared" si="28"/>
        <v>25922.179</v>
      </c>
      <c r="H320" s="38">
        <f t="shared" si="29"/>
        <v>-27874</v>
      </c>
      <c r="I320" s="64" t="s">
        <v>945</v>
      </c>
      <c r="J320" s="65" t="s">
        <v>946</v>
      </c>
      <c r="K320" s="64">
        <v>-27874</v>
      </c>
      <c r="L320" s="64" t="s">
        <v>876</v>
      </c>
      <c r="M320" s="65" t="s">
        <v>153</v>
      </c>
      <c r="N320" s="65"/>
      <c r="O320" s="66" t="s">
        <v>863</v>
      </c>
      <c r="P320" s="66" t="s">
        <v>51</v>
      </c>
    </row>
    <row r="321" spans="1:16" x14ac:dyDescent="0.2">
      <c r="A321" s="38" t="str">
        <f t="shared" si="24"/>
        <v> AN 242.14 </v>
      </c>
      <c r="B321" s="2" t="str">
        <f t="shared" si="25"/>
        <v>I</v>
      </c>
      <c r="C321" s="38">
        <f t="shared" si="26"/>
        <v>26214.435000000001</v>
      </c>
      <c r="D321" t="str">
        <f t="shared" si="27"/>
        <v>vis</v>
      </c>
      <c r="E321">
        <f>VLOOKUP(C321,Active!C$21:E$958,3,FALSE)</f>
        <v>-27434.02188130045</v>
      </c>
      <c r="F321" s="2" t="str">
        <f>LEFT(M321,1)</f>
        <v>V</v>
      </c>
      <c r="G321" t="str">
        <f t="shared" si="28"/>
        <v>26214.435</v>
      </c>
      <c r="H321" s="38">
        <f t="shared" si="29"/>
        <v>-27434</v>
      </c>
      <c r="I321" s="64" t="s">
        <v>947</v>
      </c>
      <c r="J321" s="65" t="s">
        <v>948</v>
      </c>
      <c r="K321" s="64">
        <v>-27434</v>
      </c>
      <c r="L321" s="64" t="s">
        <v>949</v>
      </c>
      <c r="M321" s="65" t="s">
        <v>153</v>
      </c>
      <c r="N321" s="65"/>
      <c r="O321" s="66" t="s">
        <v>857</v>
      </c>
      <c r="P321" s="66" t="s">
        <v>49</v>
      </c>
    </row>
    <row r="322" spans="1:16" x14ac:dyDescent="0.2">
      <c r="A322" s="38" t="str">
        <f t="shared" si="24"/>
        <v> AN 242.14 </v>
      </c>
      <c r="B322" s="2" t="str">
        <f t="shared" si="25"/>
        <v>I</v>
      </c>
      <c r="C322" s="38">
        <f t="shared" si="26"/>
        <v>26216.424999999999</v>
      </c>
      <c r="D322" t="str">
        <f t="shared" si="27"/>
        <v>vis</v>
      </c>
      <c r="E322">
        <f>VLOOKUP(C322,Active!C$21:E$958,3,FALSE)</f>
        <v>-27431.025968989452</v>
      </c>
      <c r="F322" s="2" t="str">
        <f>LEFT(M322,1)</f>
        <v>V</v>
      </c>
      <c r="G322" t="str">
        <f t="shared" si="28"/>
        <v>26216.425</v>
      </c>
      <c r="H322" s="38">
        <f t="shared" si="29"/>
        <v>-27431</v>
      </c>
      <c r="I322" s="64" t="s">
        <v>950</v>
      </c>
      <c r="J322" s="65" t="s">
        <v>951</v>
      </c>
      <c r="K322" s="64">
        <v>-27431</v>
      </c>
      <c r="L322" s="64" t="s">
        <v>952</v>
      </c>
      <c r="M322" s="65" t="s">
        <v>153</v>
      </c>
      <c r="N322" s="65"/>
      <c r="O322" s="66" t="s">
        <v>857</v>
      </c>
      <c r="P322" s="66" t="s">
        <v>49</v>
      </c>
    </row>
    <row r="323" spans="1:16" x14ac:dyDescent="0.2">
      <c r="A323" s="38" t="str">
        <f t="shared" si="24"/>
        <v> AAC 3.26 </v>
      </c>
      <c r="B323" s="2" t="str">
        <f t="shared" si="25"/>
        <v>I</v>
      </c>
      <c r="C323" s="38">
        <f t="shared" si="26"/>
        <v>26473.498</v>
      </c>
      <c r="D323" t="str">
        <f t="shared" si="27"/>
        <v>vis</v>
      </c>
      <c r="E323">
        <f>VLOOKUP(C323,Active!C$21:E$958,3,FALSE)</f>
        <v>-27044.006790333115</v>
      </c>
      <c r="F323" s="2" t="s">
        <v>143</v>
      </c>
      <c r="G323" t="str">
        <f t="shared" si="28"/>
        <v>26473.498</v>
      </c>
      <c r="H323" s="38">
        <f t="shared" si="29"/>
        <v>-27044</v>
      </c>
      <c r="I323" s="64" t="s">
        <v>953</v>
      </c>
      <c r="J323" s="65" t="s">
        <v>954</v>
      </c>
      <c r="K323" s="64">
        <v>-27044</v>
      </c>
      <c r="L323" s="64" t="s">
        <v>716</v>
      </c>
      <c r="M323" s="65" t="s">
        <v>153</v>
      </c>
      <c r="N323" s="65"/>
      <c r="O323" s="66" t="s">
        <v>863</v>
      </c>
      <c r="P323" s="66" t="s">
        <v>51</v>
      </c>
    </row>
    <row r="324" spans="1:16" x14ac:dyDescent="0.2">
      <c r="A324" s="38" t="str">
        <f t="shared" si="24"/>
        <v> AAC 3.26 </v>
      </c>
      <c r="B324" s="2" t="str">
        <f t="shared" si="25"/>
        <v>I</v>
      </c>
      <c r="C324" s="38">
        <f t="shared" si="26"/>
        <v>26507.377</v>
      </c>
      <c r="D324" t="str">
        <f t="shared" si="27"/>
        <v>vis</v>
      </c>
      <c r="E324">
        <f>VLOOKUP(C324,Active!C$21:E$958,3,FALSE)</f>
        <v>-26993.002512350991</v>
      </c>
      <c r="F324" s="2" t="s">
        <v>143</v>
      </c>
      <c r="G324" t="str">
        <f t="shared" si="28"/>
        <v>26507.377</v>
      </c>
      <c r="H324" s="38">
        <f t="shared" si="29"/>
        <v>-26993</v>
      </c>
      <c r="I324" s="64" t="s">
        <v>955</v>
      </c>
      <c r="J324" s="65" t="s">
        <v>956</v>
      </c>
      <c r="K324" s="64">
        <v>-26993</v>
      </c>
      <c r="L324" s="64" t="s">
        <v>487</v>
      </c>
      <c r="M324" s="65" t="s">
        <v>153</v>
      </c>
      <c r="N324" s="65"/>
      <c r="O324" s="66" t="s">
        <v>863</v>
      </c>
      <c r="P324" s="66" t="s">
        <v>51</v>
      </c>
    </row>
    <row r="325" spans="1:16" x14ac:dyDescent="0.2">
      <c r="A325" s="38" t="str">
        <f t="shared" si="24"/>
        <v> AAC 3.26 </v>
      </c>
      <c r="B325" s="2" t="str">
        <f t="shared" si="25"/>
        <v>I</v>
      </c>
      <c r="C325" s="38">
        <f t="shared" si="26"/>
        <v>26509.370999999999</v>
      </c>
      <c r="D325" t="str">
        <f t="shared" si="27"/>
        <v>vis</v>
      </c>
      <c r="E325">
        <f>VLOOKUP(C325,Active!C$21:E$958,3,FALSE)</f>
        <v>-26990.000578105697</v>
      </c>
      <c r="F325" s="2" t="s">
        <v>143</v>
      </c>
      <c r="G325" t="str">
        <f t="shared" si="28"/>
        <v>26509.371</v>
      </c>
      <c r="H325" s="38">
        <f t="shared" si="29"/>
        <v>-26990</v>
      </c>
      <c r="I325" s="64" t="s">
        <v>957</v>
      </c>
      <c r="J325" s="65" t="s">
        <v>958</v>
      </c>
      <c r="K325" s="64">
        <v>-26990</v>
      </c>
      <c r="L325" s="64" t="s">
        <v>568</v>
      </c>
      <c r="M325" s="65" t="s">
        <v>153</v>
      </c>
      <c r="N325" s="65"/>
      <c r="O325" s="66" t="s">
        <v>863</v>
      </c>
      <c r="P325" s="66" t="s">
        <v>51</v>
      </c>
    </row>
    <row r="326" spans="1:16" x14ac:dyDescent="0.2">
      <c r="A326" s="38" t="str">
        <f t="shared" si="24"/>
        <v> AAC 3.26 </v>
      </c>
      <c r="B326" s="2" t="str">
        <f t="shared" si="25"/>
        <v>I</v>
      </c>
      <c r="C326" s="38">
        <f t="shared" si="26"/>
        <v>27175.602999999999</v>
      </c>
      <c r="D326" t="str">
        <f t="shared" si="27"/>
        <v>vis</v>
      </c>
      <c r="E326">
        <f>VLOOKUP(C326,Active!C$21:E$958,3,FALSE)</f>
        <v>-25986.999246053831</v>
      </c>
      <c r="F326" s="2" t="s">
        <v>143</v>
      </c>
      <c r="G326" t="str">
        <f t="shared" si="28"/>
        <v>27175.603</v>
      </c>
      <c r="H326" s="38">
        <f t="shared" si="29"/>
        <v>-25987</v>
      </c>
      <c r="I326" s="64" t="s">
        <v>959</v>
      </c>
      <c r="J326" s="65" t="s">
        <v>960</v>
      </c>
      <c r="K326" s="64">
        <v>-25987</v>
      </c>
      <c r="L326" s="64" t="s">
        <v>432</v>
      </c>
      <c r="M326" s="65" t="s">
        <v>153</v>
      </c>
      <c r="N326" s="65"/>
      <c r="O326" s="66" t="s">
        <v>961</v>
      </c>
      <c r="P326" s="66" t="s">
        <v>51</v>
      </c>
    </row>
    <row r="327" spans="1:16" x14ac:dyDescent="0.2">
      <c r="A327" s="38" t="str">
        <f t="shared" si="24"/>
        <v> AAC 3.26 </v>
      </c>
      <c r="B327" s="2" t="str">
        <f t="shared" si="25"/>
        <v>I</v>
      </c>
      <c r="C327" s="38">
        <f t="shared" si="26"/>
        <v>27189.553</v>
      </c>
      <c r="D327" t="str">
        <f t="shared" si="27"/>
        <v>vis</v>
      </c>
      <c r="E327">
        <f>VLOOKUP(C327,Active!C$21:E$958,3,FALSE)</f>
        <v>-25965.997750205352</v>
      </c>
      <c r="F327" s="2" t="s">
        <v>143</v>
      </c>
      <c r="G327" t="str">
        <f t="shared" si="28"/>
        <v>27189.553</v>
      </c>
      <c r="H327" s="38">
        <f t="shared" si="29"/>
        <v>-25966</v>
      </c>
      <c r="I327" s="64" t="s">
        <v>962</v>
      </c>
      <c r="J327" s="65" t="s">
        <v>963</v>
      </c>
      <c r="K327" s="64">
        <v>-25966</v>
      </c>
      <c r="L327" s="64" t="s">
        <v>432</v>
      </c>
      <c r="M327" s="65" t="s">
        <v>153</v>
      </c>
      <c r="N327" s="65"/>
      <c r="O327" s="66" t="s">
        <v>961</v>
      </c>
      <c r="P327" s="66" t="s">
        <v>51</v>
      </c>
    </row>
    <row r="328" spans="1:16" x14ac:dyDescent="0.2">
      <c r="A328" s="38" t="str">
        <f t="shared" si="24"/>
        <v> AAC 3.26 </v>
      </c>
      <c r="B328" s="2" t="str">
        <f t="shared" si="25"/>
        <v>I</v>
      </c>
      <c r="C328" s="38">
        <f t="shared" si="26"/>
        <v>27197.524000000001</v>
      </c>
      <c r="D328" t="str">
        <f t="shared" si="27"/>
        <v>vis</v>
      </c>
      <c r="E328">
        <f>VLOOKUP(C328,Active!C$21:E$958,3,FALSE)</f>
        <v>-25953.997540642034</v>
      </c>
      <c r="F328" s="2" t="s">
        <v>143</v>
      </c>
      <c r="G328" t="str">
        <f t="shared" si="28"/>
        <v>27197.524</v>
      </c>
      <c r="H328" s="38">
        <f t="shared" si="29"/>
        <v>-25954</v>
      </c>
      <c r="I328" s="64" t="s">
        <v>964</v>
      </c>
      <c r="J328" s="65" t="s">
        <v>965</v>
      </c>
      <c r="K328" s="64">
        <v>-25954</v>
      </c>
      <c r="L328" s="64" t="s">
        <v>499</v>
      </c>
      <c r="M328" s="65" t="s">
        <v>153</v>
      </c>
      <c r="N328" s="65"/>
      <c r="O328" s="66" t="s">
        <v>961</v>
      </c>
      <c r="P328" s="66" t="s">
        <v>51</v>
      </c>
    </row>
    <row r="329" spans="1:16" x14ac:dyDescent="0.2">
      <c r="A329" s="38" t="str">
        <f t="shared" si="24"/>
        <v> AAC 3.26 </v>
      </c>
      <c r="B329" s="2" t="str">
        <f t="shared" si="25"/>
        <v>I</v>
      </c>
      <c r="C329" s="38">
        <f t="shared" si="26"/>
        <v>27213.465</v>
      </c>
      <c r="D329" t="str">
        <f t="shared" si="27"/>
        <v>vis</v>
      </c>
      <c r="E329">
        <f>VLOOKUP(C329,Active!C$21:E$958,3,FALSE)</f>
        <v>-25929.998626998986</v>
      </c>
      <c r="F329" s="2" t="s">
        <v>143</v>
      </c>
      <c r="G329" t="str">
        <f t="shared" si="28"/>
        <v>27213.465</v>
      </c>
      <c r="H329" s="38">
        <f t="shared" si="29"/>
        <v>-25930</v>
      </c>
      <c r="I329" s="64" t="s">
        <v>966</v>
      </c>
      <c r="J329" s="65" t="s">
        <v>967</v>
      </c>
      <c r="K329" s="64">
        <v>-25930</v>
      </c>
      <c r="L329" s="64" t="s">
        <v>432</v>
      </c>
      <c r="M329" s="65" t="s">
        <v>153</v>
      </c>
      <c r="N329" s="65"/>
      <c r="O329" s="66" t="s">
        <v>961</v>
      </c>
      <c r="P329" s="66" t="s">
        <v>51</v>
      </c>
    </row>
    <row r="330" spans="1:16" x14ac:dyDescent="0.2">
      <c r="A330" s="38" t="str">
        <f t="shared" si="24"/>
        <v> AAC 3.26 </v>
      </c>
      <c r="B330" s="2" t="str">
        <f t="shared" si="25"/>
        <v>I</v>
      </c>
      <c r="C330" s="38">
        <f t="shared" si="26"/>
        <v>27227.415000000001</v>
      </c>
      <c r="D330" t="str">
        <f t="shared" si="27"/>
        <v>vis</v>
      </c>
      <c r="E330">
        <f>VLOOKUP(C330,Active!C$21:E$958,3,FALSE)</f>
        <v>-25908.997131150503</v>
      </c>
      <c r="F330" s="2" t="s">
        <v>143</v>
      </c>
      <c r="G330" t="str">
        <f t="shared" si="28"/>
        <v>27227.415</v>
      </c>
      <c r="H330" s="38">
        <f t="shared" si="29"/>
        <v>-25909</v>
      </c>
      <c r="I330" s="64" t="s">
        <v>968</v>
      </c>
      <c r="J330" s="65" t="s">
        <v>969</v>
      </c>
      <c r="K330" s="64">
        <v>-25909</v>
      </c>
      <c r="L330" s="64" t="s">
        <v>499</v>
      </c>
      <c r="M330" s="65" t="s">
        <v>153</v>
      </c>
      <c r="N330" s="65"/>
      <c r="O330" s="66" t="s">
        <v>961</v>
      </c>
      <c r="P330" s="66" t="s">
        <v>51</v>
      </c>
    </row>
    <row r="331" spans="1:16" x14ac:dyDescent="0.2">
      <c r="A331" s="38" t="str">
        <f t="shared" ref="A331:A394" si="30">P331</f>
        <v> AAC 3.26 </v>
      </c>
      <c r="B331" s="2" t="str">
        <f t="shared" ref="B331:B394" si="31">IF(H331=INT(H331),"I","II")</f>
        <v>I</v>
      </c>
      <c r="C331" s="38">
        <f t="shared" ref="C331:C394" si="32">1*G331</f>
        <v>27342.322</v>
      </c>
      <c r="D331" t="str">
        <f t="shared" ref="D331:D394" si="33">VLOOKUP(F331,I$1:J$5,2,FALSE)</f>
        <v>vis</v>
      </c>
      <c r="E331">
        <f>VLOOKUP(C331,Active!C$21:E$958,3,FALSE)</f>
        <v>-25736.00653018555</v>
      </c>
      <c r="F331" s="2" t="s">
        <v>143</v>
      </c>
      <c r="G331" t="str">
        <f t="shared" ref="G331:G394" si="34">MID(I331,3,LEN(I331)-3)</f>
        <v>27342.322</v>
      </c>
      <c r="H331" s="38">
        <f t="shared" ref="H331:H394" si="35">1*K331</f>
        <v>-25736</v>
      </c>
      <c r="I331" s="64" t="s">
        <v>970</v>
      </c>
      <c r="J331" s="65" t="s">
        <v>971</v>
      </c>
      <c r="K331" s="64">
        <v>-25736</v>
      </c>
      <c r="L331" s="64" t="s">
        <v>972</v>
      </c>
      <c r="M331" s="65" t="s">
        <v>153</v>
      </c>
      <c r="N331" s="65"/>
      <c r="O331" s="66" t="s">
        <v>961</v>
      </c>
      <c r="P331" s="66" t="s">
        <v>51</v>
      </c>
    </row>
    <row r="332" spans="1:16" x14ac:dyDescent="0.2">
      <c r="A332" s="38" t="str">
        <f t="shared" si="30"/>
        <v> AAC 3.26 </v>
      </c>
      <c r="B332" s="2" t="str">
        <f t="shared" si="31"/>
        <v>I</v>
      </c>
      <c r="C332" s="38">
        <f t="shared" si="32"/>
        <v>27344.319</v>
      </c>
      <c r="D332" t="str">
        <f t="shared" si="33"/>
        <v>vis</v>
      </c>
      <c r="E332">
        <f>VLOOKUP(C332,Active!C$21:E$958,3,FALSE)</f>
        <v>-25733.000079489539</v>
      </c>
      <c r="F332" s="2" t="s">
        <v>143</v>
      </c>
      <c r="G332" t="str">
        <f t="shared" si="34"/>
        <v>27344.319</v>
      </c>
      <c r="H332" s="38">
        <f t="shared" si="35"/>
        <v>-25733</v>
      </c>
      <c r="I332" s="64" t="s">
        <v>973</v>
      </c>
      <c r="J332" s="65" t="s">
        <v>974</v>
      </c>
      <c r="K332" s="64">
        <v>-25733</v>
      </c>
      <c r="L332" s="64" t="s">
        <v>568</v>
      </c>
      <c r="M332" s="65" t="s">
        <v>153</v>
      </c>
      <c r="N332" s="65"/>
      <c r="O332" s="66" t="s">
        <v>961</v>
      </c>
      <c r="P332" s="66" t="s">
        <v>51</v>
      </c>
    </row>
    <row r="333" spans="1:16" x14ac:dyDescent="0.2">
      <c r="A333" s="38" t="str">
        <f t="shared" si="30"/>
        <v> AAC 3.26 </v>
      </c>
      <c r="B333" s="2" t="str">
        <f t="shared" si="31"/>
        <v>I</v>
      </c>
      <c r="C333" s="38">
        <f t="shared" si="32"/>
        <v>27368.225999999999</v>
      </c>
      <c r="D333" t="str">
        <f t="shared" si="33"/>
        <v>vis</v>
      </c>
      <c r="E333">
        <f>VLOOKUP(C333,Active!C$21:E$958,3,FALSE)</f>
        <v>-25697.008483701036</v>
      </c>
      <c r="F333" s="2" t="s">
        <v>143</v>
      </c>
      <c r="G333" t="str">
        <f t="shared" si="34"/>
        <v>27368.226</v>
      </c>
      <c r="H333" s="38">
        <f t="shared" si="35"/>
        <v>-25697</v>
      </c>
      <c r="I333" s="64" t="s">
        <v>975</v>
      </c>
      <c r="J333" s="65" t="s">
        <v>976</v>
      </c>
      <c r="K333" s="64">
        <v>-25697</v>
      </c>
      <c r="L333" s="64" t="s">
        <v>876</v>
      </c>
      <c r="M333" s="65" t="s">
        <v>153</v>
      </c>
      <c r="N333" s="65"/>
      <c r="O333" s="66" t="s">
        <v>961</v>
      </c>
      <c r="P333" s="66" t="s">
        <v>51</v>
      </c>
    </row>
    <row r="334" spans="1:16" x14ac:dyDescent="0.2">
      <c r="A334" s="38" t="str">
        <f t="shared" si="30"/>
        <v> AAC 3.26 </v>
      </c>
      <c r="B334" s="2" t="str">
        <f t="shared" si="31"/>
        <v>I</v>
      </c>
      <c r="C334" s="38">
        <f t="shared" si="32"/>
        <v>27692.366000000002</v>
      </c>
      <c r="D334" t="str">
        <f t="shared" si="33"/>
        <v>vis</v>
      </c>
      <c r="E334">
        <f>VLOOKUP(C334,Active!C$21:E$958,3,FALSE)</f>
        <v>-25209.02103822965</v>
      </c>
      <c r="F334" s="2" t="s">
        <v>143</v>
      </c>
      <c r="G334" t="str">
        <f t="shared" si="34"/>
        <v>27692.366</v>
      </c>
      <c r="H334" s="38">
        <f t="shared" si="35"/>
        <v>-25209</v>
      </c>
      <c r="I334" s="64" t="s">
        <v>977</v>
      </c>
      <c r="J334" s="65" t="s">
        <v>978</v>
      </c>
      <c r="K334" s="64">
        <v>-25209</v>
      </c>
      <c r="L334" s="64" t="s">
        <v>979</v>
      </c>
      <c r="M334" s="65" t="s">
        <v>153</v>
      </c>
      <c r="N334" s="65"/>
      <c r="O334" s="66" t="s">
        <v>961</v>
      </c>
      <c r="P334" s="66" t="s">
        <v>51</v>
      </c>
    </row>
    <row r="335" spans="1:16" x14ac:dyDescent="0.2">
      <c r="A335" s="38" t="str">
        <f t="shared" si="30"/>
        <v> AAC 3.26 </v>
      </c>
      <c r="B335" s="2" t="str">
        <f t="shared" si="31"/>
        <v>I</v>
      </c>
      <c r="C335" s="38">
        <f t="shared" si="32"/>
        <v>27694.358</v>
      </c>
      <c r="D335" t="str">
        <f t="shared" si="33"/>
        <v>vis</v>
      </c>
      <c r="E335">
        <f>VLOOKUP(C335,Active!C$21:E$958,3,FALSE)</f>
        <v>-25206.022114951502</v>
      </c>
      <c r="F335" s="2" t="s">
        <v>143</v>
      </c>
      <c r="G335" t="str">
        <f t="shared" si="34"/>
        <v>27694.358</v>
      </c>
      <c r="H335" s="38">
        <f t="shared" si="35"/>
        <v>-25206</v>
      </c>
      <c r="I335" s="64" t="s">
        <v>980</v>
      </c>
      <c r="J335" s="65" t="s">
        <v>981</v>
      </c>
      <c r="K335" s="64">
        <v>-25206</v>
      </c>
      <c r="L335" s="64" t="s">
        <v>949</v>
      </c>
      <c r="M335" s="65" t="s">
        <v>153</v>
      </c>
      <c r="N335" s="65"/>
      <c r="O335" s="66" t="s">
        <v>961</v>
      </c>
      <c r="P335" s="66" t="s">
        <v>51</v>
      </c>
    </row>
    <row r="336" spans="1:16" x14ac:dyDescent="0.2">
      <c r="A336" s="38" t="str">
        <f t="shared" si="30"/>
        <v> AAC 3.26 </v>
      </c>
      <c r="B336" s="2" t="str">
        <f t="shared" si="31"/>
        <v>I</v>
      </c>
      <c r="C336" s="38">
        <f t="shared" si="32"/>
        <v>27696.355</v>
      </c>
      <c r="D336" t="str">
        <f t="shared" si="33"/>
        <v>vis</v>
      </c>
      <c r="E336">
        <f>VLOOKUP(C336,Active!C$21:E$958,3,FALSE)</f>
        <v>-25203.015664255487</v>
      </c>
      <c r="F336" s="2" t="s">
        <v>143</v>
      </c>
      <c r="G336" t="str">
        <f t="shared" si="34"/>
        <v>27696.355</v>
      </c>
      <c r="H336" s="38">
        <f t="shared" si="35"/>
        <v>-25203</v>
      </c>
      <c r="I336" s="64" t="s">
        <v>982</v>
      </c>
      <c r="J336" s="65" t="s">
        <v>983</v>
      </c>
      <c r="K336" s="64">
        <v>-25203</v>
      </c>
      <c r="L336" s="64" t="s">
        <v>984</v>
      </c>
      <c r="M336" s="65" t="s">
        <v>153</v>
      </c>
      <c r="N336" s="65"/>
      <c r="O336" s="66" t="s">
        <v>961</v>
      </c>
      <c r="P336" s="66" t="s">
        <v>51</v>
      </c>
    </row>
    <row r="337" spans="1:16" x14ac:dyDescent="0.2">
      <c r="A337" s="38" t="str">
        <f t="shared" si="30"/>
        <v> AAC 3.26 </v>
      </c>
      <c r="B337" s="2" t="str">
        <f t="shared" si="31"/>
        <v>I</v>
      </c>
      <c r="C337" s="38">
        <f t="shared" si="32"/>
        <v>27710.304</v>
      </c>
      <c r="D337" t="str">
        <f t="shared" si="33"/>
        <v>vis</v>
      </c>
      <c r="E337">
        <f>VLOOKUP(C337,Active!C$21:E$958,3,FALSE)</f>
        <v>-25182.015673890583</v>
      </c>
      <c r="F337" s="2" t="s">
        <v>143</v>
      </c>
      <c r="G337" t="str">
        <f t="shared" si="34"/>
        <v>27710.304</v>
      </c>
      <c r="H337" s="38">
        <f t="shared" si="35"/>
        <v>-25182</v>
      </c>
      <c r="I337" s="64" t="s">
        <v>985</v>
      </c>
      <c r="J337" s="65" t="s">
        <v>986</v>
      </c>
      <c r="K337" s="64">
        <v>-25182</v>
      </c>
      <c r="L337" s="64" t="s">
        <v>984</v>
      </c>
      <c r="M337" s="65" t="s">
        <v>153</v>
      </c>
      <c r="N337" s="65"/>
      <c r="O337" s="66" t="s">
        <v>961</v>
      </c>
      <c r="P337" s="66" t="s">
        <v>51</v>
      </c>
    </row>
    <row r="338" spans="1:16" x14ac:dyDescent="0.2">
      <c r="A338" s="38" t="str">
        <f t="shared" si="30"/>
        <v> AAC 3.26 </v>
      </c>
      <c r="B338" s="2" t="str">
        <f t="shared" si="31"/>
        <v>I</v>
      </c>
      <c r="C338" s="38">
        <f t="shared" si="32"/>
        <v>27714.294000000002</v>
      </c>
      <c r="D338" t="str">
        <f t="shared" si="33"/>
        <v>vis</v>
      </c>
      <c r="E338">
        <f>VLOOKUP(C338,Active!C$21:E$958,3,FALSE)</f>
        <v>-25176.008794432844</v>
      </c>
      <c r="F338" s="2" t="s">
        <v>143</v>
      </c>
      <c r="G338" t="str">
        <f t="shared" si="34"/>
        <v>27714.294</v>
      </c>
      <c r="H338" s="38">
        <f t="shared" si="35"/>
        <v>-25176</v>
      </c>
      <c r="I338" s="64" t="s">
        <v>987</v>
      </c>
      <c r="J338" s="65" t="s">
        <v>988</v>
      </c>
      <c r="K338" s="64">
        <v>-25176</v>
      </c>
      <c r="L338" s="64" t="s">
        <v>876</v>
      </c>
      <c r="M338" s="65" t="s">
        <v>153</v>
      </c>
      <c r="N338" s="65"/>
      <c r="O338" s="66" t="s">
        <v>961</v>
      </c>
      <c r="P338" s="66" t="s">
        <v>51</v>
      </c>
    </row>
    <row r="339" spans="1:16" x14ac:dyDescent="0.2">
      <c r="A339" s="38" t="str">
        <f t="shared" si="30"/>
        <v> AAC 3.26 </v>
      </c>
      <c r="B339" s="2" t="str">
        <f t="shared" si="31"/>
        <v>I</v>
      </c>
      <c r="C339" s="38">
        <f t="shared" si="32"/>
        <v>27951.424999999999</v>
      </c>
      <c r="D339" t="str">
        <f t="shared" si="33"/>
        <v>vis</v>
      </c>
      <c r="E339">
        <f>VLOOKUP(C339,Active!C$21:E$958,3,FALSE)</f>
        <v>-24819.011969196607</v>
      </c>
      <c r="F339" s="2" t="s">
        <v>143</v>
      </c>
      <c r="G339" t="str">
        <f t="shared" si="34"/>
        <v>27951.425</v>
      </c>
      <c r="H339" s="38">
        <f t="shared" si="35"/>
        <v>-24819</v>
      </c>
      <c r="I339" s="64" t="s">
        <v>989</v>
      </c>
      <c r="J339" s="65" t="s">
        <v>990</v>
      </c>
      <c r="K339" s="64">
        <v>-24819</v>
      </c>
      <c r="L339" s="64" t="s">
        <v>922</v>
      </c>
      <c r="M339" s="65" t="s">
        <v>153</v>
      </c>
      <c r="N339" s="65"/>
      <c r="O339" s="66" t="s">
        <v>961</v>
      </c>
      <c r="P339" s="66" t="s">
        <v>51</v>
      </c>
    </row>
    <row r="340" spans="1:16" x14ac:dyDescent="0.2">
      <c r="A340" s="38" t="str">
        <f t="shared" si="30"/>
        <v> AAC 3.26 </v>
      </c>
      <c r="B340" s="2" t="str">
        <f t="shared" si="31"/>
        <v>I</v>
      </c>
      <c r="C340" s="38">
        <f t="shared" si="32"/>
        <v>27955.41</v>
      </c>
      <c r="D340" t="str">
        <f t="shared" si="33"/>
        <v>vis</v>
      </c>
      <c r="E340">
        <f>VLOOKUP(C340,Active!C$21:E$958,3,FALSE)</f>
        <v>-24813.012617156735</v>
      </c>
      <c r="F340" s="2" t="s">
        <v>143</v>
      </c>
      <c r="G340" t="str">
        <f t="shared" si="34"/>
        <v>27955.410</v>
      </c>
      <c r="H340" s="38">
        <f t="shared" si="35"/>
        <v>-24813</v>
      </c>
      <c r="I340" s="64" t="s">
        <v>991</v>
      </c>
      <c r="J340" s="65" t="s">
        <v>992</v>
      </c>
      <c r="K340" s="64">
        <v>-24813</v>
      </c>
      <c r="L340" s="64" t="s">
        <v>922</v>
      </c>
      <c r="M340" s="65" t="s">
        <v>153</v>
      </c>
      <c r="N340" s="65"/>
      <c r="O340" s="66" t="s">
        <v>961</v>
      </c>
      <c r="P340" s="66" t="s">
        <v>51</v>
      </c>
    </row>
    <row r="341" spans="1:16" x14ac:dyDescent="0.2">
      <c r="A341" s="38" t="str">
        <f t="shared" si="30"/>
        <v> AAC 3.26 </v>
      </c>
      <c r="B341" s="2" t="str">
        <f t="shared" si="31"/>
        <v>I</v>
      </c>
      <c r="C341" s="38">
        <f t="shared" si="32"/>
        <v>27957.401999999998</v>
      </c>
      <c r="D341" t="str">
        <f t="shared" si="33"/>
        <v>vis</v>
      </c>
      <c r="E341">
        <f>VLOOKUP(C341,Active!C$21:E$958,3,FALSE)</f>
        <v>-24810.013693878591</v>
      </c>
      <c r="F341" s="2" t="s">
        <v>143</v>
      </c>
      <c r="G341" t="str">
        <f t="shared" si="34"/>
        <v>27957.402</v>
      </c>
      <c r="H341" s="38">
        <f t="shared" si="35"/>
        <v>-24810</v>
      </c>
      <c r="I341" s="64" t="s">
        <v>993</v>
      </c>
      <c r="J341" s="65" t="s">
        <v>994</v>
      </c>
      <c r="K341" s="64">
        <v>-24810</v>
      </c>
      <c r="L341" s="64" t="s">
        <v>995</v>
      </c>
      <c r="M341" s="65" t="s">
        <v>153</v>
      </c>
      <c r="N341" s="65"/>
      <c r="O341" s="66" t="s">
        <v>961</v>
      </c>
      <c r="P341" s="66" t="s">
        <v>51</v>
      </c>
    </row>
    <row r="342" spans="1:16" x14ac:dyDescent="0.2">
      <c r="A342" s="38" t="str">
        <f t="shared" si="30"/>
        <v> AAC 3.26 </v>
      </c>
      <c r="B342" s="2" t="str">
        <f t="shared" si="31"/>
        <v>I</v>
      </c>
      <c r="C342" s="38">
        <f t="shared" si="32"/>
        <v>27961.381000000001</v>
      </c>
      <c r="D342" t="str">
        <f t="shared" si="33"/>
        <v>vis</v>
      </c>
      <c r="E342">
        <f>VLOOKUP(C342,Active!C$21:E$958,3,FALSE)</f>
        <v>-24804.023374740154</v>
      </c>
      <c r="F342" s="2" t="s">
        <v>143</v>
      </c>
      <c r="G342" t="str">
        <f t="shared" si="34"/>
        <v>27961.381</v>
      </c>
      <c r="H342" s="38">
        <f t="shared" si="35"/>
        <v>-24804</v>
      </c>
      <c r="I342" s="64" t="s">
        <v>996</v>
      </c>
      <c r="J342" s="65" t="s">
        <v>997</v>
      </c>
      <c r="K342" s="64">
        <v>-24804</v>
      </c>
      <c r="L342" s="64" t="s">
        <v>998</v>
      </c>
      <c r="M342" s="65" t="s">
        <v>153</v>
      </c>
      <c r="N342" s="65"/>
      <c r="O342" s="66" t="s">
        <v>961</v>
      </c>
      <c r="P342" s="66" t="s">
        <v>51</v>
      </c>
    </row>
    <row r="343" spans="1:16" x14ac:dyDescent="0.2">
      <c r="A343" s="38" t="str">
        <f t="shared" si="30"/>
        <v> BAN 14.138 </v>
      </c>
      <c r="B343" s="2" t="str">
        <f t="shared" si="31"/>
        <v>I</v>
      </c>
      <c r="C343" s="38">
        <f t="shared" si="32"/>
        <v>27979.323</v>
      </c>
      <c r="D343" t="str">
        <f t="shared" si="33"/>
        <v>vis</v>
      </c>
      <c r="E343">
        <f>VLOOKUP(C343,Active!C$21:E$958,3,FALSE)</f>
        <v>-24777.011988466795</v>
      </c>
      <c r="F343" s="2" t="s">
        <v>143</v>
      </c>
      <c r="G343" t="str">
        <f t="shared" si="34"/>
        <v>27979.323</v>
      </c>
      <c r="H343" s="38">
        <f t="shared" si="35"/>
        <v>-24777</v>
      </c>
      <c r="I343" s="64" t="s">
        <v>999</v>
      </c>
      <c r="J343" s="65" t="s">
        <v>1000</v>
      </c>
      <c r="K343" s="64">
        <v>-24777</v>
      </c>
      <c r="L343" s="64" t="s">
        <v>922</v>
      </c>
      <c r="M343" s="65" t="s">
        <v>1001</v>
      </c>
      <c r="N343" s="65"/>
      <c r="O343" s="66" t="s">
        <v>1002</v>
      </c>
      <c r="P343" s="66" t="s">
        <v>55</v>
      </c>
    </row>
    <row r="344" spans="1:16" x14ac:dyDescent="0.2">
      <c r="A344" s="38" t="str">
        <f t="shared" si="30"/>
        <v> BAN 14.138 </v>
      </c>
      <c r="B344" s="2" t="str">
        <f t="shared" si="31"/>
        <v>I</v>
      </c>
      <c r="C344" s="38">
        <f t="shared" si="32"/>
        <v>27985.295999999998</v>
      </c>
      <c r="D344" t="str">
        <f t="shared" si="33"/>
        <v>vis</v>
      </c>
      <c r="E344">
        <f>VLOOKUP(C344,Active!C$21:E$958,3,FALSE)</f>
        <v>-24768.019735083071</v>
      </c>
      <c r="F344" s="2" t="s">
        <v>143</v>
      </c>
      <c r="G344" t="str">
        <f t="shared" si="34"/>
        <v>27985.296</v>
      </c>
      <c r="H344" s="38">
        <f t="shared" si="35"/>
        <v>-24768</v>
      </c>
      <c r="I344" s="64" t="s">
        <v>1003</v>
      </c>
      <c r="J344" s="65" t="s">
        <v>1004</v>
      </c>
      <c r="K344" s="64">
        <v>-24768</v>
      </c>
      <c r="L344" s="64" t="s">
        <v>1005</v>
      </c>
      <c r="M344" s="65" t="s">
        <v>1001</v>
      </c>
      <c r="N344" s="65"/>
      <c r="O344" s="66" t="s">
        <v>1002</v>
      </c>
      <c r="P344" s="66" t="s">
        <v>55</v>
      </c>
    </row>
    <row r="345" spans="1:16" x14ac:dyDescent="0.2">
      <c r="A345" s="38" t="str">
        <f t="shared" si="30"/>
        <v> BAN 14.138 </v>
      </c>
      <c r="B345" s="2" t="str">
        <f t="shared" si="31"/>
        <v>I</v>
      </c>
      <c r="C345" s="38">
        <f t="shared" si="32"/>
        <v>27988.633999999998</v>
      </c>
      <c r="D345" t="str">
        <f t="shared" si="33"/>
        <v>vis</v>
      </c>
      <c r="E345">
        <f>VLOOKUP(C345,Active!C$21:E$958,3,FALSE)</f>
        <v>-24762.994430915172</v>
      </c>
      <c r="F345" s="2" t="s">
        <v>143</v>
      </c>
      <c r="G345" t="str">
        <f t="shared" si="34"/>
        <v>27988.634</v>
      </c>
      <c r="H345" s="38">
        <f t="shared" si="35"/>
        <v>-24763</v>
      </c>
      <c r="I345" s="64" t="s">
        <v>1006</v>
      </c>
      <c r="J345" s="65" t="s">
        <v>1007</v>
      </c>
      <c r="K345" s="64">
        <v>-24763</v>
      </c>
      <c r="L345" s="64" t="s">
        <v>508</v>
      </c>
      <c r="M345" s="65" t="s">
        <v>1001</v>
      </c>
      <c r="N345" s="65"/>
      <c r="O345" s="66" t="s">
        <v>1002</v>
      </c>
      <c r="P345" s="66" t="s">
        <v>55</v>
      </c>
    </row>
    <row r="346" spans="1:16" x14ac:dyDescent="0.2">
      <c r="A346" s="38" t="str">
        <f t="shared" si="30"/>
        <v> AA 26.342 </v>
      </c>
      <c r="B346" s="2" t="str">
        <f t="shared" si="31"/>
        <v>I</v>
      </c>
      <c r="C346" s="38">
        <f t="shared" si="32"/>
        <v>28347.32</v>
      </c>
      <c r="D346" t="str">
        <f t="shared" si="33"/>
        <v>vis</v>
      </c>
      <c r="E346">
        <f>VLOOKUP(C346,Active!C$21:E$958,3,FALSE)</f>
        <v>-24222.998549918226</v>
      </c>
      <c r="F346" s="2" t="s">
        <v>143</v>
      </c>
      <c r="G346" t="str">
        <f t="shared" si="34"/>
        <v>28347.320</v>
      </c>
      <c r="H346" s="38">
        <f t="shared" si="35"/>
        <v>-24223</v>
      </c>
      <c r="I346" s="64" t="s">
        <v>1008</v>
      </c>
      <c r="J346" s="65" t="s">
        <v>1009</v>
      </c>
      <c r="K346" s="64">
        <v>-24223</v>
      </c>
      <c r="L346" s="64" t="s">
        <v>432</v>
      </c>
      <c r="M346" s="65" t="s">
        <v>153</v>
      </c>
      <c r="N346" s="65"/>
      <c r="O346" s="66" t="s">
        <v>863</v>
      </c>
      <c r="P346" s="66" t="s">
        <v>56</v>
      </c>
    </row>
    <row r="347" spans="1:16" x14ac:dyDescent="0.2">
      <c r="A347" s="38" t="str">
        <f t="shared" si="30"/>
        <v> AA 26.342 </v>
      </c>
      <c r="B347" s="2" t="str">
        <f t="shared" si="31"/>
        <v>I</v>
      </c>
      <c r="C347" s="38">
        <f t="shared" si="32"/>
        <v>28376.546999999999</v>
      </c>
      <c r="D347" t="str">
        <f t="shared" si="33"/>
        <v>vis</v>
      </c>
      <c r="E347">
        <f>VLOOKUP(C347,Active!C$21:E$958,3,FALSE)</f>
        <v>-24178.997781519411</v>
      </c>
      <c r="F347" s="2" t="s">
        <v>143</v>
      </c>
      <c r="G347" t="str">
        <f t="shared" si="34"/>
        <v>28376.547</v>
      </c>
      <c r="H347" s="38">
        <f t="shared" si="35"/>
        <v>-24179</v>
      </c>
      <c r="I347" s="64" t="s">
        <v>1010</v>
      </c>
      <c r="J347" s="65" t="s">
        <v>1011</v>
      </c>
      <c r="K347" s="64">
        <v>-24179</v>
      </c>
      <c r="L347" s="64" t="s">
        <v>432</v>
      </c>
      <c r="M347" s="65" t="s">
        <v>153</v>
      </c>
      <c r="N347" s="65"/>
      <c r="O347" s="66" t="s">
        <v>863</v>
      </c>
      <c r="P347" s="66" t="s">
        <v>56</v>
      </c>
    </row>
    <row r="348" spans="1:16" x14ac:dyDescent="0.2">
      <c r="A348" s="38" t="str">
        <f t="shared" si="30"/>
        <v> AA 26.342 </v>
      </c>
      <c r="B348" s="2" t="str">
        <f t="shared" si="31"/>
        <v>I</v>
      </c>
      <c r="C348" s="38">
        <f t="shared" si="32"/>
        <v>28665.5</v>
      </c>
      <c r="D348" t="str">
        <f t="shared" si="33"/>
        <v>vis</v>
      </c>
      <c r="E348">
        <f>VLOOKUP(C348,Active!C$21:E$958,3,FALSE)</f>
        <v>-23743.983786544111</v>
      </c>
      <c r="F348" s="2" t="s">
        <v>143</v>
      </c>
      <c r="G348" t="str">
        <f t="shared" si="34"/>
        <v>28665.500</v>
      </c>
      <c r="H348" s="38">
        <f t="shared" si="35"/>
        <v>-23744</v>
      </c>
      <c r="I348" s="64" t="s">
        <v>1012</v>
      </c>
      <c r="J348" s="65" t="s">
        <v>1013</v>
      </c>
      <c r="K348" s="64">
        <v>-23744</v>
      </c>
      <c r="L348" s="64" t="s">
        <v>198</v>
      </c>
      <c r="M348" s="65" t="s">
        <v>153</v>
      </c>
      <c r="N348" s="65"/>
      <c r="O348" s="66" t="s">
        <v>961</v>
      </c>
      <c r="P348" s="66" t="s">
        <v>56</v>
      </c>
    </row>
    <row r="349" spans="1:16" x14ac:dyDescent="0.2">
      <c r="A349" s="38" t="str">
        <f t="shared" si="30"/>
        <v> BAN 14.138 </v>
      </c>
      <c r="B349" s="2" t="str">
        <f t="shared" si="31"/>
        <v>I</v>
      </c>
      <c r="C349" s="38">
        <f t="shared" si="32"/>
        <v>28772.438999999998</v>
      </c>
      <c r="D349" t="str">
        <f t="shared" si="33"/>
        <v>vis</v>
      </c>
      <c r="E349">
        <f>VLOOKUP(C349,Active!C$21:E$958,3,FALSE)</f>
        <v>-23582.988878691751</v>
      </c>
      <c r="F349" s="2" t="s">
        <v>143</v>
      </c>
      <c r="G349" t="str">
        <f t="shared" si="34"/>
        <v>28772.439</v>
      </c>
      <c r="H349" s="38">
        <f t="shared" si="35"/>
        <v>-23583</v>
      </c>
      <c r="I349" s="64" t="s">
        <v>1014</v>
      </c>
      <c r="J349" s="65" t="s">
        <v>1015</v>
      </c>
      <c r="K349" s="64">
        <v>-23583</v>
      </c>
      <c r="L349" s="64" t="s">
        <v>203</v>
      </c>
      <c r="M349" s="65" t="s">
        <v>1001</v>
      </c>
      <c r="N349" s="65"/>
      <c r="O349" s="66" t="s">
        <v>1002</v>
      </c>
      <c r="P349" s="66" t="s">
        <v>55</v>
      </c>
    </row>
    <row r="350" spans="1:16" x14ac:dyDescent="0.2">
      <c r="A350" s="38" t="str">
        <f t="shared" si="30"/>
        <v> AAC 4.122 </v>
      </c>
      <c r="B350" s="2" t="str">
        <f t="shared" si="31"/>
        <v>I</v>
      </c>
      <c r="C350" s="38">
        <f t="shared" si="32"/>
        <v>28784.397000000001</v>
      </c>
      <c r="D350" t="str">
        <f t="shared" si="33"/>
        <v>vis</v>
      </c>
      <c r="E350">
        <f>VLOOKUP(C350,Active!C$21:E$958,3,FALSE)</f>
        <v>-23564.98630612142</v>
      </c>
      <c r="F350" s="2" t="s">
        <v>143</v>
      </c>
      <c r="G350" t="str">
        <f t="shared" si="34"/>
        <v>28784.397</v>
      </c>
      <c r="H350" s="38">
        <f t="shared" si="35"/>
        <v>-23565</v>
      </c>
      <c r="I350" s="64" t="s">
        <v>1016</v>
      </c>
      <c r="J350" s="65" t="s">
        <v>1017</v>
      </c>
      <c r="K350" s="64">
        <v>-23565</v>
      </c>
      <c r="L350" s="64" t="s">
        <v>163</v>
      </c>
      <c r="M350" s="65" t="s">
        <v>153</v>
      </c>
      <c r="N350" s="65"/>
      <c r="O350" s="66" t="s">
        <v>961</v>
      </c>
      <c r="P350" s="66" t="s">
        <v>57</v>
      </c>
    </row>
    <row r="351" spans="1:16" x14ac:dyDescent="0.2">
      <c r="A351" s="38" t="str">
        <f t="shared" si="30"/>
        <v> BAN 14.138 </v>
      </c>
      <c r="B351" s="2" t="str">
        <f t="shared" si="31"/>
        <v>I</v>
      </c>
      <c r="C351" s="38">
        <f t="shared" si="32"/>
        <v>28788.362000000001</v>
      </c>
      <c r="D351" t="str">
        <f t="shared" si="33"/>
        <v>vis</v>
      </c>
      <c r="E351">
        <f>VLOOKUP(C351,Active!C$21:E$958,3,FALSE)</f>
        <v>-23559.017063753017</v>
      </c>
      <c r="F351" s="2" t="s">
        <v>143</v>
      </c>
      <c r="G351" t="str">
        <f t="shared" si="34"/>
        <v>28788.362</v>
      </c>
      <c r="H351" s="38">
        <f t="shared" si="35"/>
        <v>-23559</v>
      </c>
      <c r="I351" s="64" t="s">
        <v>1018</v>
      </c>
      <c r="J351" s="65" t="s">
        <v>1019</v>
      </c>
      <c r="K351" s="64">
        <v>-23559</v>
      </c>
      <c r="L351" s="64" t="s">
        <v>1020</v>
      </c>
      <c r="M351" s="65" t="s">
        <v>1001</v>
      </c>
      <c r="N351" s="65"/>
      <c r="O351" s="66" t="s">
        <v>1002</v>
      </c>
      <c r="P351" s="66" t="s">
        <v>55</v>
      </c>
    </row>
    <row r="352" spans="1:16" x14ac:dyDescent="0.2">
      <c r="A352" s="38" t="str">
        <f t="shared" si="30"/>
        <v> BAN 14.138 </v>
      </c>
      <c r="B352" s="2" t="str">
        <f t="shared" si="31"/>
        <v>I</v>
      </c>
      <c r="C352" s="38">
        <f t="shared" si="32"/>
        <v>29015.528999999999</v>
      </c>
      <c r="D352" t="str">
        <f t="shared" si="33"/>
        <v>vis</v>
      </c>
      <c r="E352">
        <f>VLOOKUP(C352,Active!C$21:E$958,3,FALSE)</f>
        <v>-23217.020876841812</v>
      </c>
      <c r="F352" s="2" t="s">
        <v>143</v>
      </c>
      <c r="G352" t="str">
        <f t="shared" si="34"/>
        <v>29015.529</v>
      </c>
      <c r="H352" s="38">
        <f t="shared" si="35"/>
        <v>-23217</v>
      </c>
      <c r="I352" s="64" t="s">
        <v>1021</v>
      </c>
      <c r="J352" s="65" t="s">
        <v>1022</v>
      </c>
      <c r="K352" s="64">
        <v>-23217</v>
      </c>
      <c r="L352" s="64" t="s">
        <v>979</v>
      </c>
      <c r="M352" s="65" t="s">
        <v>1001</v>
      </c>
      <c r="N352" s="65"/>
      <c r="O352" s="66" t="s">
        <v>1002</v>
      </c>
      <c r="P352" s="66" t="s">
        <v>55</v>
      </c>
    </row>
    <row r="353" spans="1:16" x14ac:dyDescent="0.2">
      <c r="A353" s="38" t="str">
        <f t="shared" si="30"/>
        <v> BAN 14.138 </v>
      </c>
      <c r="B353" s="2" t="str">
        <f t="shared" si="31"/>
        <v>I</v>
      </c>
      <c r="C353" s="38">
        <f t="shared" si="32"/>
        <v>29049.412</v>
      </c>
      <c r="D353" t="str">
        <f t="shared" si="33"/>
        <v>vis</v>
      </c>
      <c r="E353">
        <f>VLOOKUP(C353,Active!C$21:E$958,3,FALSE)</f>
        <v>-23166.010576925397</v>
      </c>
      <c r="F353" s="2" t="s">
        <v>143</v>
      </c>
      <c r="G353" t="str">
        <f t="shared" si="34"/>
        <v>29049.412</v>
      </c>
      <c r="H353" s="38">
        <f t="shared" si="35"/>
        <v>-23166</v>
      </c>
      <c r="I353" s="64" t="s">
        <v>1023</v>
      </c>
      <c r="J353" s="65" t="s">
        <v>1024</v>
      </c>
      <c r="K353" s="64">
        <v>-23166</v>
      </c>
      <c r="L353" s="64" t="s">
        <v>601</v>
      </c>
      <c r="M353" s="65" t="s">
        <v>1001</v>
      </c>
      <c r="N353" s="65"/>
      <c r="O353" s="66" t="s">
        <v>1002</v>
      </c>
      <c r="P353" s="66" t="s">
        <v>55</v>
      </c>
    </row>
    <row r="354" spans="1:16" x14ac:dyDescent="0.2">
      <c r="A354" s="38" t="str">
        <f t="shared" si="30"/>
        <v> BAN 14.138 </v>
      </c>
      <c r="B354" s="2" t="str">
        <f t="shared" si="31"/>
        <v>I</v>
      </c>
      <c r="C354" s="38">
        <f t="shared" si="32"/>
        <v>29077.323</v>
      </c>
      <c r="D354" t="str">
        <f t="shared" si="33"/>
        <v>vis</v>
      </c>
      <c r="E354">
        <f>VLOOKUP(C354,Active!C$21:E$958,3,FALSE)</f>
        <v>-23123.991024909134</v>
      </c>
      <c r="F354" s="2" t="s">
        <v>143</v>
      </c>
      <c r="G354" t="str">
        <f t="shared" si="34"/>
        <v>29077.323</v>
      </c>
      <c r="H354" s="38">
        <f t="shared" si="35"/>
        <v>-23124</v>
      </c>
      <c r="I354" s="64" t="s">
        <v>1025</v>
      </c>
      <c r="J354" s="65" t="s">
        <v>1026</v>
      </c>
      <c r="K354" s="64">
        <v>-23124</v>
      </c>
      <c r="L354" s="64" t="s">
        <v>158</v>
      </c>
      <c r="M354" s="65" t="s">
        <v>1001</v>
      </c>
      <c r="N354" s="65"/>
      <c r="O354" s="66" t="s">
        <v>1002</v>
      </c>
      <c r="P354" s="66" t="s">
        <v>55</v>
      </c>
    </row>
    <row r="355" spans="1:16" x14ac:dyDescent="0.2">
      <c r="A355" s="38" t="str">
        <f t="shared" si="30"/>
        <v> BAN 14.138 </v>
      </c>
      <c r="B355" s="2" t="str">
        <f t="shared" si="31"/>
        <v>I</v>
      </c>
      <c r="C355" s="38">
        <f t="shared" si="32"/>
        <v>29097.249</v>
      </c>
      <c r="D355" t="str">
        <f t="shared" si="33"/>
        <v>vis</v>
      </c>
      <c r="E355">
        <f>VLOOKUP(C355,Active!C$21:E$958,3,FALSE)</f>
        <v>-23093.99275922621</v>
      </c>
      <c r="F355" s="2" t="s">
        <v>143</v>
      </c>
      <c r="G355" t="str">
        <f t="shared" si="34"/>
        <v>29097.249</v>
      </c>
      <c r="H355" s="38">
        <f t="shared" si="35"/>
        <v>-23094</v>
      </c>
      <c r="I355" s="64" t="s">
        <v>1027</v>
      </c>
      <c r="J355" s="65" t="s">
        <v>1028</v>
      </c>
      <c r="K355" s="64">
        <v>-23094</v>
      </c>
      <c r="L355" s="64" t="s">
        <v>218</v>
      </c>
      <c r="M355" s="65" t="s">
        <v>1001</v>
      </c>
      <c r="N355" s="65"/>
      <c r="O355" s="66" t="s">
        <v>1002</v>
      </c>
      <c r="P355" s="66" t="s">
        <v>55</v>
      </c>
    </row>
    <row r="356" spans="1:16" x14ac:dyDescent="0.2">
      <c r="A356" s="38" t="str">
        <f t="shared" si="30"/>
        <v> AA 26.342 </v>
      </c>
      <c r="B356" s="2" t="str">
        <f t="shared" si="31"/>
        <v>I</v>
      </c>
      <c r="C356" s="38">
        <f t="shared" si="32"/>
        <v>29130.45</v>
      </c>
      <c r="D356" t="str">
        <f t="shared" si="33"/>
        <v>vis</v>
      </c>
      <c r="E356">
        <f>VLOOKUP(C356,Active!C$21:E$958,3,FALSE)</f>
        <v>-23044.009199106829</v>
      </c>
      <c r="F356" s="2" t="s">
        <v>143</v>
      </c>
      <c r="G356" t="str">
        <f t="shared" si="34"/>
        <v>29130.450</v>
      </c>
      <c r="H356" s="38">
        <f t="shared" si="35"/>
        <v>-23044</v>
      </c>
      <c r="I356" s="64" t="s">
        <v>1029</v>
      </c>
      <c r="J356" s="65" t="s">
        <v>1030</v>
      </c>
      <c r="K356" s="64">
        <v>-23044</v>
      </c>
      <c r="L356" s="64" t="s">
        <v>876</v>
      </c>
      <c r="M356" s="65" t="s">
        <v>153</v>
      </c>
      <c r="N356" s="65"/>
      <c r="O356" s="66" t="s">
        <v>961</v>
      </c>
      <c r="P356" s="66" t="s">
        <v>56</v>
      </c>
    </row>
    <row r="357" spans="1:16" x14ac:dyDescent="0.2">
      <c r="A357" s="38" t="str">
        <f t="shared" si="30"/>
        <v> AAC 4.122 </v>
      </c>
      <c r="B357" s="2" t="str">
        <f t="shared" si="31"/>
        <v>I</v>
      </c>
      <c r="C357" s="38">
        <f t="shared" si="32"/>
        <v>29132.441999999999</v>
      </c>
      <c r="D357" t="str">
        <f t="shared" si="33"/>
        <v>vis</v>
      </c>
      <c r="E357">
        <f>VLOOKUP(C357,Active!C$21:E$958,3,FALSE)</f>
        <v>-23041.010275828685</v>
      </c>
      <c r="F357" s="2" t="s">
        <v>143</v>
      </c>
      <c r="G357" t="str">
        <f t="shared" si="34"/>
        <v>29132.442</v>
      </c>
      <c r="H357" s="38">
        <f t="shared" si="35"/>
        <v>-23041</v>
      </c>
      <c r="I357" s="64" t="s">
        <v>1031</v>
      </c>
      <c r="J357" s="65" t="s">
        <v>1032</v>
      </c>
      <c r="K357" s="64">
        <v>-23041</v>
      </c>
      <c r="L357" s="64" t="s">
        <v>601</v>
      </c>
      <c r="M357" s="65" t="s">
        <v>153</v>
      </c>
      <c r="N357" s="65"/>
      <c r="O357" s="66" t="s">
        <v>961</v>
      </c>
      <c r="P357" s="66" t="s">
        <v>57</v>
      </c>
    </row>
    <row r="358" spans="1:16" x14ac:dyDescent="0.2">
      <c r="A358" s="38" t="str">
        <f t="shared" si="30"/>
        <v> AA 26.342 </v>
      </c>
      <c r="B358" s="2" t="str">
        <f t="shared" si="31"/>
        <v>I</v>
      </c>
      <c r="C358" s="38">
        <f t="shared" si="32"/>
        <v>29136.437000000002</v>
      </c>
      <c r="D358" t="str">
        <f t="shared" si="33"/>
        <v>vis</v>
      </c>
      <c r="E358">
        <f>VLOOKUP(C358,Active!C$21:E$958,3,FALSE)</f>
        <v>-23034.995868953076</v>
      </c>
      <c r="F358" s="2" t="s">
        <v>143</v>
      </c>
      <c r="G358" t="str">
        <f t="shared" si="34"/>
        <v>29136.437</v>
      </c>
      <c r="H358" s="38">
        <f t="shared" si="35"/>
        <v>-23035</v>
      </c>
      <c r="I358" s="64" t="s">
        <v>1033</v>
      </c>
      <c r="J358" s="65" t="s">
        <v>1034</v>
      </c>
      <c r="K358" s="64">
        <v>-23035</v>
      </c>
      <c r="L358" s="64" t="s">
        <v>285</v>
      </c>
      <c r="M358" s="65" t="s">
        <v>153</v>
      </c>
      <c r="N358" s="65"/>
      <c r="O358" s="66" t="s">
        <v>961</v>
      </c>
      <c r="P358" s="66" t="s">
        <v>56</v>
      </c>
    </row>
    <row r="359" spans="1:16" x14ac:dyDescent="0.2">
      <c r="A359" s="38" t="str">
        <f t="shared" si="30"/>
        <v> AAC 4.122 </v>
      </c>
      <c r="B359" s="2" t="str">
        <f t="shared" si="31"/>
        <v>I</v>
      </c>
      <c r="C359" s="38">
        <f t="shared" si="32"/>
        <v>29144.411</v>
      </c>
      <c r="D359" t="str">
        <f t="shared" si="33"/>
        <v>vis</v>
      </c>
      <c r="E359">
        <f>VLOOKUP(C359,Active!C$21:E$958,3,FALSE)</f>
        <v>-23022.991142939045</v>
      </c>
      <c r="F359" s="2" t="s">
        <v>143</v>
      </c>
      <c r="G359" t="str">
        <f t="shared" si="34"/>
        <v>29144.411</v>
      </c>
      <c r="H359" s="38">
        <f t="shared" si="35"/>
        <v>-23023</v>
      </c>
      <c r="I359" s="64" t="s">
        <v>1035</v>
      </c>
      <c r="J359" s="65" t="s">
        <v>1036</v>
      </c>
      <c r="K359" s="64">
        <v>-23023</v>
      </c>
      <c r="L359" s="64" t="s">
        <v>158</v>
      </c>
      <c r="M359" s="65" t="s">
        <v>153</v>
      </c>
      <c r="N359" s="65"/>
      <c r="O359" s="66" t="s">
        <v>961</v>
      </c>
      <c r="P359" s="66" t="s">
        <v>57</v>
      </c>
    </row>
    <row r="360" spans="1:16" x14ac:dyDescent="0.2">
      <c r="A360" s="38" t="str">
        <f t="shared" si="30"/>
        <v> BAN 14.138 </v>
      </c>
      <c r="B360" s="2" t="str">
        <f t="shared" si="31"/>
        <v>I</v>
      </c>
      <c r="C360" s="38">
        <f t="shared" si="32"/>
        <v>29407.45</v>
      </c>
      <c r="D360" t="str">
        <f t="shared" si="33"/>
        <v>vis</v>
      </c>
      <c r="E360">
        <f>VLOOKUP(C360,Active!C$21:E$958,3,FALSE)</f>
        <v>-22626.990249283994</v>
      </c>
      <c r="F360" s="2" t="s">
        <v>143</v>
      </c>
      <c r="G360" t="str">
        <f t="shared" si="34"/>
        <v>29407.450</v>
      </c>
      <c r="H360" s="38">
        <f t="shared" si="35"/>
        <v>-22627</v>
      </c>
      <c r="I360" s="64" t="s">
        <v>1037</v>
      </c>
      <c r="J360" s="65" t="s">
        <v>1038</v>
      </c>
      <c r="K360" s="64">
        <v>-22627</v>
      </c>
      <c r="L360" s="64" t="s">
        <v>158</v>
      </c>
      <c r="M360" s="65" t="s">
        <v>1001</v>
      </c>
      <c r="N360" s="65"/>
      <c r="O360" s="66" t="s">
        <v>1002</v>
      </c>
      <c r="P360" s="66" t="s">
        <v>55</v>
      </c>
    </row>
    <row r="361" spans="1:16" x14ac:dyDescent="0.2">
      <c r="A361" s="38" t="str">
        <f t="shared" si="30"/>
        <v> BAN 14.138 </v>
      </c>
      <c r="B361" s="2" t="str">
        <f t="shared" si="31"/>
        <v>I</v>
      </c>
      <c r="C361" s="38">
        <f t="shared" si="32"/>
        <v>29546.273000000001</v>
      </c>
      <c r="D361" t="str">
        <f t="shared" si="33"/>
        <v>vis</v>
      </c>
      <c r="E361">
        <f>VLOOKUP(C361,Active!C$21:E$958,3,FALSE)</f>
        <v>-22417.994503178379</v>
      </c>
      <c r="F361" s="2" t="s">
        <v>143</v>
      </c>
      <c r="G361" t="str">
        <f t="shared" si="34"/>
        <v>29546.273</v>
      </c>
      <c r="H361" s="38">
        <f t="shared" si="35"/>
        <v>-22418</v>
      </c>
      <c r="I361" s="64" t="s">
        <v>1039</v>
      </c>
      <c r="J361" s="65" t="s">
        <v>1040</v>
      </c>
      <c r="K361" s="64">
        <v>-22418</v>
      </c>
      <c r="L361" s="64" t="s">
        <v>508</v>
      </c>
      <c r="M361" s="65" t="s">
        <v>1001</v>
      </c>
      <c r="N361" s="65"/>
      <c r="O361" s="66" t="s">
        <v>1002</v>
      </c>
      <c r="P361" s="66" t="s">
        <v>55</v>
      </c>
    </row>
    <row r="362" spans="1:16" x14ac:dyDescent="0.2">
      <c r="A362" s="38" t="str">
        <f t="shared" si="30"/>
        <v> AA 26.342 </v>
      </c>
      <c r="B362" s="2" t="str">
        <f t="shared" si="31"/>
        <v>I</v>
      </c>
      <c r="C362" s="38">
        <f t="shared" si="32"/>
        <v>30634.291000000001</v>
      </c>
      <c r="D362" t="str">
        <f t="shared" si="33"/>
        <v>vis</v>
      </c>
      <c r="E362">
        <f>VLOOKUP(C362,Active!C$21:E$958,3,FALSE)</f>
        <v>-20780.001276650073</v>
      </c>
      <c r="F362" s="2" t="s">
        <v>143</v>
      </c>
      <c r="G362" t="str">
        <f t="shared" si="34"/>
        <v>30634.291</v>
      </c>
      <c r="H362" s="38">
        <f t="shared" si="35"/>
        <v>-20780</v>
      </c>
      <c r="I362" s="64" t="s">
        <v>1041</v>
      </c>
      <c r="J362" s="65" t="s">
        <v>1042</v>
      </c>
      <c r="K362" s="64">
        <v>-20780</v>
      </c>
      <c r="L362" s="64" t="s">
        <v>476</v>
      </c>
      <c r="M362" s="65" t="s">
        <v>153</v>
      </c>
      <c r="N362" s="65"/>
      <c r="O362" s="66" t="s">
        <v>863</v>
      </c>
      <c r="P362" s="66" t="s">
        <v>56</v>
      </c>
    </row>
    <row r="363" spans="1:16" x14ac:dyDescent="0.2">
      <c r="A363" s="38" t="str">
        <f t="shared" si="30"/>
        <v> AA 26.342 </v>
      </c>
      <c r="B363" s="2" t="str">
        <f t="shared" si="31"/>
        <v>I</v>
      </c>
      <c r="C363" s="38">
        <f t="shared" si="32"/>
        <v>31704.378000000001</v>
      </c>
      <c r="D363" t="str">
        <f t="shared" si="33"/>
        <v>vis</v>
      </c>
      <c r="E363">
        <f>VLOOKUP(C363,Active!C$21:E$958,3,FALSE)</f>
        <v>-19169.002876075821</v>
      </c>
      <c r="F363" s="2" t="s">
        <v>143</v>
      </c>
      <c r="G363" t="str">
        <f t="shared" si="34"/>
        <v>31704.378</v>
      </c>
      <c r="H363" s="38">
        <f t="shared" si="35"/>
        <v>-19169</v>
      </c>
      <c r="I363" s="64" t="s">
        <v>1043</v>
      </c>
      <c r="J363" s="65" t="s">
        <v>1044</v>
      </c>
      <c r="K363" s="64">
        <v>-19169</v>
      </c>
      <c r="L363" s="64" t="s">
        <v>487</v>
      </c>
      <c r="M363" s="65" t="s">
        <v>153</v>
      </c>
      <c r="N363" s="65"/>
      <c r="O363" s="66" t="s">
        <v>961</v>
      </c>
      <c r="P363" s="66" t="s">
        <v>56</v>
      </c>
    </row>
    <row r="364" spans="1:16" x14ac:dyDescent="0.2">
      <c r="A364" s="38" t="str">
        <f t="shared" si="30"/>
        <v> AA 26.342 </v>
      </c>
      <c r="B364" s="2" t="str">
        <f t="shared" si="31"/>
        <v>I</v>
      </c>
      <c r="C364" s="38">
        <f t="shared" si="32"/>
        <v>32466.266</v>
      </c>
      <c r="D364" t="str">
        <f t="shared" si="33"/>
        <v>vis</v>
      </c>
      <c r="E364">
        <f>VLOOKUP(C364,Active!C$21:E$958,3,FALSE)</f>
        <v>-18021.993007329904</v>
      </c>
      <c r="F364" s="2" t="s">
        <v>143</v>
      </c>
      <c r="G364" t="str">
        <f t="shared" si="34"/>
        <v>32466.266</v>
      </c>
      <c r="H364" s="38">
        <f t="shared" si="35"/>
        <v>-18022</v>
      </c>
      <c r="I364" s="64" t="s">
        <v>1045</v>
      </c>
      <c r="J364" s="65" t="s">
        <v>1046</v>
      </c>
      <c r="K364" s="64">
        <v>-18022</v>
      </c>
      <c r="L364" s="64" t="s">
        <v>218</v>
      </c>
      <c r="M364" s="65" t="s">
        <v>153</v>
      </c>
      <c r="N364" s="65"/>
      <c r="O364" s="66" t="s">
        <v>863</v>
      </c>
      <c r="P364" s="66" t="s">
        <v>56</v>
      </c>
    </row>
    <row r="365" spans="1:16" x14ac:dyDescent="0.2">
      <c r="A365" s="38" t="str">
        <f t="shared" si="30"/>
        <v> AJ 64.262 </v>
      </c>
      <c r="B365" s="2" t="str">
        <f t="shared" si="31"/>
        <v>I</v>
      </c>
      <c r="C365" s="38">
        <f t="shared" si="32"/>
        <v>32815.650999999998</v>
      </c>
      <c r="D365" t="str">
        <f t="shared" si="33"/>
        <v>vis</v>
      </c>
      <c r="E365">
        <f>VLOOKUP(C365,Active!C$21:E$958,3,FALSE)</f>
        <v>-17495.999629048853</v>
      </c>
      <c r="F365" s="2" t="s">
        <v>143</v>
      </c>
      <c r="G365" t="str">
        <f t="shared" si="34"/>
        <v>32815.651</v>
      </c>
      <c r="H365" s="38">
        <f t="shared" si="35"/>
        <v>-17496</v>
      </c>
      <c r="I365" s="64" t="s">
        <v>1047</v>
      </c>
      <c r="J365" s="65" t="s">
        <v>1048</v>
      </c>
      <c r="K365" s="64">
        <v>-17496</v>
      </c>
      <c r="L365" s="64" t="s">
        <v>405</v>
      </c>
      <c r="M365" s="65" t="s">
        <v>1001</v>
      </c>
      <c r="N365" s="65"/>
      <c r="O365" s="66" t="s">
        <v>1049</v>
      </c>
      <c r="P365" s="66" t="s">
        <v>58</v>
      </c>
    </row>
    <row r="366" spans="1:16" x14ac:dyDescent="0.2">
      <c r="A366" s="38" t="str">
        <f t="shared" si="30"/>
        <v> AJ 64.262 </v>
      </c>
      <c r="B366" s="2" t="str">
        <f t="shared" si="31"/>
        <v>I</v>
      </c>
      <c r="C366" s="38">
        <f t="shared" si="32"/>
        <v>33187.620999999999</v>
      </c>
      <c r="D366" t="str">
        <f t="shared" si="33"/>
        <v>vis</v>
      </c>
      <c r="E366">
        <f>VLOOKUP(C366,Active!C$21:E$958,3,FALSE)</f>
        <v>-16936.004904263293</v>
      </c>
      <c r="F366" s="2" t="s">
        <v>143</v>
      </c>
      <c r="G366" t="str">
        <f t="shared" si="34"/>
        <v>33187.621</v>
      </c>
      <c r="H366" s="38">
        <f t="shared" si="35"/>
        <v>-16936</v>
      </c>
      <c r="I366" s="64" t="s">
        <v>1050</v>
      </c>
      <c r="J366" s="65" t="s">
        <v>1051</v>
      </c>
      <c r="K366" s="64">
        <v>-16936</v>
      </c>
      <c r="L366" s="64" t="s">
        <v>760</v>
      </c>
      <c r="M366" s="65" t="s">
        <v>1001</v>
      </c>
      <c r="N366" s="65"/>
      <c r="O366" s="66" t="s">
        <v>1049</v>
      </c>
      <c r="P366" s="66" t="s">
        <v>58</v>
      </c>
    </row>
    <row r="367" spans="1:16" x14ac:dyDescent="0.2">
      <c r="A367" s="38" t="str">
        <f t="shared" si="30"/>
        <v> AA 26.342 </v>
      </c>
      <c r="B367" s="2" t="str">
        <f t="shared" si="31"/>
        <v>I</v>
      </c>
      <c r="C367" s="38">
        <f t="shared" si="32"/>
        <v>33540.328000000001</v>
      </c>
      <c r="D367" t="str">
        <f t="shared" si="33"/>
        <v>vis</v>
      </c>
      <c r="E367">
        <f>VLOOKUP(C367,Active!C$21:E$958,3,FALSE)</f>
        <v>-16405.010309551511</v>
      </c>
      <c r="F367" s="2" t="s">
        <v>143</v>
      </c>
      <c r="G367" t="str">
        <f t="shared" si="34"/>
        <v>33540.328</v>
      </c>
      <c r="H367" s="38">
        <f t="shared" si="35"/>
        <v>-16405</v>
      </c>
      <c r="I367" s="64" t="s">
        <v>1052</v>
      </c>
      <c r="J367" s="65" t="s">
        <v>1053</v>
      </c>
      <c r="K367" s="64">
        <v>-16405</v>
      </c>
      <c r="L367" s="64" t="s">
        <v>601</v>
      </c>
      <c r="M367" s="65" t="s">
        <v>153</v>
      </c>
      <c r="N367" s="65"/>
      <c r="O367" s="66" t="s">
        <v>863</v>
      </c>
      <c r="P367" s="66" t="s">
        <v>56</v>
      </c>
    </row>
    <row r="368" spans="1:16" x14ac:dyDescent="0.2">
      <c r="A368" s="38" t="str">
        <f t="shared" si="30"/>
        <v> BAN 14.134 </v>
      </c>
      <c r="B368" s="2" t="str">
        <f t="shared" si="31"/>
        <v>I</v>
      </c>
      <c r="C368" s="38">
        <f t="shared" si="32"/>
        <v>34598.463000000003</v>
      </c>
      <c r="D368" t="str">
        <f t="shared" si="33"/>
        <v>vis</v>
      </c>
      <c r="E368">
        <f>VLOOKUP(C368,Active!C$21:E$958,3,FALSE)</f>
        <v>-14812.005448646147</v>
      </c>
      <c r="F368" s="2" t="s">
        <v>143</v>
      </c>
      <c r="G368" t="str">
        <f t="shared" si="34"/>
        <v>34598.4630</v>
      </c>
      <c r="H368" s="38">
        <f t="shared" si="35"/>
        <v>-14812</v>
      </c>
      <c r="I368" s="64" t="s">
        <v>1054</v>
      </c>
      <c r="J368" s="65" t="s">
        <v>1055</v>
      </c>
      <c r="K368" s="64">
        <v>-14812</v>
      </c>
      <c r="L368" s="64" t="s">
        <v>1056</v>
      </c>
      <c r="M368" s="65" t="s">
        <v>238</v>
      </c>
      <c r="N368" s="65" t="s">
        <v>239</v>
      </c>
      <c r="O368" s="66" t="s">
        <v>1057</v>
      </c>
      <c r="P368" s="66" t="s">
        <v>59</v>
      </c>
    </row>
    <row r="369" spans="1:16" x14ac:dyDescent="0.2">
      <c r="A369" s="38" t="str">
        <f t="shared" si="30"/>
        <v> AJ 66.35 </v>
      </c>
      <c r="B369" s="2" t="str">
        <f t="shared" si="31"/>
        <v>I</v>
      </c>
      <c r="C369" s="38">
        <f t="shared" si="32"/>
        <v>34850.879000000001</v>
      </c>
      <c r="D369" t="str">
        <f t="shared" si="33"/>
        <v>vis</v>
      </c>
      <c r="E369">
        <f>VLOOKUP(C369,Active!C$21:E$958,3,FALSE)</f>
        <v>-14431.997306990987</v>
      </c>
      <c r="F369" s="2" t="s">
        <v>143</v>
      </c>
      <c r="G369" t="str">
        <f t="shared" si="34"/>
        <v>34850.879</v>
      </c>
      <c r="H369" s="38">
        <f t="shared" si="35"/>
        <v>-14432</v>
      </c>
      <c r="I369" s="64" t="s">
        <v>1058</v>
      </c>
      <c r="J369" s="65" t="s">
        <v>1059</v>
      </c>
      <c r="K369" s="64">
        <v>-14432</v>
      </c>
      <c r="L369" s="64" t="s">
        <v>499</v>
      </c>
      <c r="M369" s="65" t="s">
        <v>1001</v>
      </c>
      <c r="N369" s="65"/>
      <c r="O369" s="66" t="s">
        <v>1060</v>
      </c>
      <c r="P369" s="66" t="s">
        <v>60</v>
      </c>
    </row>
    <row r="370" spans="1:16" x14ac:dyDescent="0.2">
      <c r="A370" s="38" t="str">
        <f t="shared" si="30"/>
        <v> AJ 64.262 </v>
      </c>
      <c r="B370" s="2" t="str">
        <f t="shared" si="31"/>
        <v>I</v>
      </c>
      <c r="C370" s="38">
        <f t="shared" si="32"/>
        <v>35363.661999999997</v>
      </c>
      <c r="D370" t="str">
        <f t="shared" si="33"/>
        <v>vis</v>
      </c>
      <c r="E370">
        <f>VLOOKUP(C370,Active!C$21:E$958,3,FALSE)</f>
        <v>-13660.010923788817</v>
      </c>
      <c r="F370" s="2" t="s">
        <v>143</v>
      </c>
      <c r="G370" t="str">
        <f t="shared" si="34"/>
        <v>35363.662</v>
      </c>
      <c r="H370" s="38">
        <f t="shared" si="35"/>
        <v>-13660</v>
      </c>
      <c r="I370" s="64" t="s">
        <v>1061</v>
      </c>
      <c r="J370" s="65" t="s">
        <v>1062</v>
      </c>
      <c r="K370" s="64">
        <v>-13660</v>
      </c>
      <c r="L370" s="64" t="s">
        <v>601</v>
      </c>
      <c r="M370" s="65" t="s">
        <v>1001</v>
      </c>
      <c r="N370" s="65"/>
      <c r="O370" s="66" t="s">
        <v>1049</v>
      </c>
      <c r="P370" s="66" t="s">
        <v>58</v>
      </c>
    </row>
    <row r="371" spans="1:16" x14ac:dyDescent="0.2">
      <c r="A371" s="38" t="str">
        <f t="shared" si="30"/>
        <v> AJ 64.262 </v>
      </c>
      <c r="B371" s="2" t="str">
        <f t="shared" si="31"/>
        <v>I</v>
      </c>
      <c r="C371" s="38">
        <f t="shared" si="32"/>
        <v>35741.610999999997</v>
      </c>
      <c r="D371" t="str">
        <f t="shared" si="33"/>
        <v>vis</v>
      </c>
      <c r="E371">
        <f>VLOOKUP(C371,Active!C$21:E$958,3,FALSE)</f>
        <v>-13091.014912718092</v>
      </c>
      <c r="F371" s="2" t="s">
        <v>143</v>
      </c>
      <c r="G371" t="str">
        <f t="shared" si="34"/>
        <v>35741.611</v>
      </c>
      <c r="H371" s="38">
        <f t="shared" si="35"/>
        <v>-13091</v>
      </c>
      <c r="I371" s="64" t="s">
        <v>1063</v>
      </c>
      <c r="J371" s="65" t="s">
        <v>1064</v>
      </c>
      <c r="K371" s="64">
        <v>-13091</v>
      </c>
      <c r="L371" s="64" t="s">
        <v>984</v>
      </c>
      <c r="M371" s="65" t="s">
        <v>1001</v>
      </c>
      <c r="N371" s="65"/>
      <c r="O371" s="66" t="s">
        <v>1049</v>
      </c>
      <c r="P371" s="66" t="s">
        <v>58</v>
      </c>
    </row>
    <row r="372" spans="1:16" x14ac:dyDescent="0.2">
      <c r="A372" s="38" t="str">
        <f t="shared" si="30"/>
        <v> AJ 64.262 </v>
      </c>
      <c r="B372" s="2" t="str">
        <f t="shared" si="31"/>
        <v>I</v>
      </c>
      <c r="C372" s="38">
        <f t="shared" si="32"/>
        <v>36075.728999999999</v>
      </c>
      <c r="D372" t="str">
        <f t="shared" si="33"/>
        <v>vis</v>
      </c>
      <c r="E372">
        <f>VLOOKUP(C372,Active!C$21:E$958,3,FALSE)</f>
        <v>-12588.005752151641</v>
      </c>
      <c r="F372" s="2" t="s">
        <v>143</v>
      </c>
      <c r="G372" t="str">
        <f t="shared" si="34"/>
        <v>36075.729</v>
      </c>
      <c r="H372" s="38">
        <f t="shared" si="35"/>
        <v>-12588</v>
      </c>
      <c r="I372" s="64" t="s">
        <v>1065</v>
      </c>
      <c r="J372" s="65" t="s">
        <v>1066</v>
      </c>
      <c r="K372" s="64">
        <v>-12588</v>
      </c>
      <c r="L372" s="64" t="s">
        <v>972</v>
      </c>
      <c r="M372" s="65" t="s">
        <v>1001</v>
      </c>
      <c r="N372" s="65"/>
      <c r="O372" s="66" t="s">
        <v>1049</v>
      </c>
      <c r="P372" s="66" t="s">
        <v>58</v>
      </c>
    </row>
    <row r="373" spans="1:16" x14ac:dyDescent="0.2">
      <c r="A373" s="38" t="str">
        <f t="shared" si="30"/>
        <v> BRNO 6 </v>
      </c>
      <c r="B373" s="2" t="str">
        <f t="shared" si="31"/>
        <v>I</v>
      </c>
      <c r="C373" s="38">
        <f t="shared" si="32"/>
        <v>38614.457999999999</v>
      </c>
      <c r="D373" t="str">
        <f t="shared" si="33"/>
        <v>vis</v>
      </c>
      <c r="E373">
        <f>VLOOKUP(C373,Active!C$21:E$958,3,FALSE)</f>
        <v>-8765.9909454196022</v>
      </c>
      <c r="F373" s="2" t="s">
        <v>143</v>
      </c>
      <c r="G373" t="str">
        <f t="shared" si="34"/>
        <v>38614.458</v>
      </c>
      <c r="H373" s="38">
        <f t="shared" si="35"/>
        <v>-8766</v>
      </c>
      <c r="I373" s="64" t="s">
        <v>1067</v>
      </c>
      <c r="J373" s="65" t="s">
        <v>1068</v>
      </c>
      <c r="K373" s="64">
        <v>-8766</v>
      </c>
      <c r="L373" s="64" t="s">
        <v>158</v>
      </c>
      <c r="M373" s="65" t="s">
        <v>153</v>
      </c>
      <c r="N373" s="65"/>
      <c r="O373" s="66" t="s">
        <v>1069</v>
      </c>
      <c r="P373" s="66" t="s">
        <v>61</v>
      </c>
    </row>
    <row r="374" spans="1:16" x14ac:dyDescent="0.2">
      <c r="A374" s="38" t="str">
        <f t="shared" si="30"/>
        <v> BRNO 5 </v>
      </c>
      <c r="B374" s="2" t="str">
        <f t="shared" si="31"/>
        <v>I</v>
      </c>
      <c r="C374" s="38">
        <f t="shared" si="32"/>
        <v>38988.404000000002</v>
      </c>
      <c r="D374" t="str">
        <f t="shared" si="33"/>
        <v>vis</v>
      </c>
      <c r="E374">
        <f>VLOOKUP(C374,Active!C$21:E$958,3,FALSE)</f>
        <v>-8203.0213850930631</v>
      </c>
      <c r="F374" s="2" t="s">
        <v>143</v>
      </c>
      <c r="G374" t="str">
        <f t="shared" si="34"/>
        <v>38988.404</v>
      </c>
      <c r="H374" s="38">
        <f t="shared" si="35"/>
        <v>-8203</v>
      </c>
      <c r="I374" s="64" t="s">
        <v>1070</v>
      </c>
      <c r="J374" s="65" t="s">
        <v>1071</v>
      </c>
      <c r="K374" s="64">
        <v>-8203</v>
      </c>
      <c r="L374" s="64" t="s">
        <v>979</v>
      </c>
      <c r="M374" s="65" t="s">
        <v>153</v>
      </c>
      <c r="N374" s="65"/>
      <c r="O374" s="66" t="s">
        <v>1069</v>
      </c>
      <c r="P374" s="66" t="s">
        <v>62</v>
      </c>
    </row>
    <row r="375" spans="1:16" x14ac:dyDescent="0.2">
      <c r="A375" s="38" t="str">
        <f t="shared" si="30"/>
        <v> BRNO 5 </v>
      </c>
      <c r="B375" s="2" t="str">
        <f t="shared" si="31"/>
        <v>I</v>
      </c>
      <c r="C375" s="38">
        <f t="shared" si="32"/>
        <v>38990.406999999999</v>
      </c>
      <c r="D375" t="str">
        <f t="shared" si="33"/>
        <v>vis</v>
      </c>
      <c r="E375">
        <f>VLOOKUP(C375,Active!C$21:E$958,3,FALSE)</f>
        <v>-8200.0059014956132</v>
      </c>
      <c r="F375" s="2" t="s">
        <v>143</v>
      </c>
      <c r="G375" t="str">
        <f t="shared" si="34"/>
        <v>38990.407</v>
      </c>
      <c r="H375" s="38">
        <f t="shared" si="35"/>
        <v>-8200</v>
      </c>
      <c r="I375" s="64" t="s">
        <v>1072</v>
      </c>
      <c r="J375" s="65" t="s">
        <v>1073</v>
      </c>
      <c r="K375" s="64">
        <v>-8200</v>
      </c>
      <c r="L375" s="64" t="s">
        <v>972</v>
      </c>
      <c r="M375" s="65" t="s">
        <v>153</v>
      </c>
      <c r="N375" s="65"/>
      <c r="O375" s="66" t="s">
        <v>1069</v>
      </c>
      <c r="P375" s="66" t="s">
        <v>62</v>
      </c>
    </row>
    <row r="376" spans="1:16" x14ac:dyDescent="0.2">
      <c r="A376" s="38" t="str">
        <f t="shared" si="30"/>
        <v> BBS 35 </v>
      </c>
      <c r="B376" s="2" t="str">
        <f t="shared" si="31"/>
        <v>I</v>
      </c>
      <c r="C376" s="38">
        <f t="shared" si="32"/>
        <v>43390.315000000002</v>
      </c>
      <c r="D376" t="str">
        <f t="shared" si="33"/>
        <v>vis</v>
      </c>
      <c r="E376">
        <f>VLOOKUP(C376,Active!C$21:E$958,3,FALSE)</f>
        <v>-1576.0166831667668</v>
      </c>
      <c r="F376" s="2" t="s">
        <v>143</v>
      </c>
      <c r="G376" t="str">
        <f t="shared" si="34"/>
        <v>43390.315</v>
      </c>
      <c r="H376" s="38">
        <f t="shared" si="35"/>
        <v>-1576</v>
      </c>
      <c r="I376" s="64" t="s">
        <v>1074</v>
      </c>
      <c r="J376" s="65" t="s">
        <v>1075</v>
      </c>
      <c r="K376" s="64">
        <v>-1576</v>
      </c>
      <c r="L376" s="64" t="s">
        <v>1020</v>
      </c>
      <c r="M376" s="65" t="s">
        <v>153</v>
      </c>
      <c r="N376" s="65"/>
      <c r="O376" s="66" t="s">
        <v>252</v>
      </c>
      <c r="P376" s="66" t="s">
        <v>81</v>
      </c>
    </row>
    <row r="377" spans="1:16" x14ac:dyDescent="0.2">
      <c r="A377" s="38" t="str">
        <f t="shared" si="30"/>
        <v> AOEB 12 </v>
      </c>
      <c r="B377" s="2" t="str">
        <f t="shared" si="31"/>
        <v>I</v>
      </c>
      <c r="C377" s="38">
        <f t="shared" si="32"/>
        <v>45951.631000000001</v>
      </c>
      <c r="D377" t="str">
        <f t="shared" si="33"/>
        <v>vis</v>
      </c>
      <c r="E377">
        <f>VLOOKUP(C377,Active!C$21:E$958,3,FALSE)</f>
        <v>2280.0024810369268</v>
      </c>
      <c r="F377" s="2" t="s">
        <v>143</v>
      </c>
      <c r="G377" t="str">
        <f t="shared" si="34"/>
        <v>45951.631</v>
      </c>
      <c r="H377" s="38">
        <f t="shared" si="35"/>
        <v>2280</v>
      </c>
      <c r="I377" s="64" t="s">
        <v>1076</v>
      </c>
      <c r="J377" s="65" t="s">
        <v>1077</v>
      </c>
      <c r="K377" s="64">
        <v>2280</v>
      </c>
      <c r="L377" s="64" t="s">
        <v>499</v>
      </c>
      <c r="M377" s="65" t="s">
        <v>153</v>
      </c>
      <c r="N377" s="65"/>
      <c r="O377" s="66" t="s">
        <v>1078</v>
      </c>
      <c r="P377" s="66" t="s">
        <v>97</v>
      </c>
    </row>
    <row r="378" spans="1:16" x14ac:dyDescent="0.2">
      <c r="A378" s="38" t="str">
        <f t="shared" si="30"/>
        <v> AOEB 12 </v>
      </c>
      <c r="B378" s="2" t="str">
        <f t="shared" si="31"/>
        <v>I</v>
      </c>
      <c r="C378" s="38">
        <f t="shared" si="32"/>
        <v>45955.620999999999</v>
      </c>
      <c r="D378" t="str">
        <f t="shared" si="33"/>
        <v>vis</v>
      </c>
      <c r="E378">
        <f>VLOOKUP(C378,Active!C$21:E$958,3,FALSE)</f>
        <v>2286.009360494661</v>
      </c>
      <c r="F378" s="2" t="s">
        <v>143</v>
      </c>
      <c r="G378" t="str">
        <f t="shared" si="34"/>
        <v>45955.621</v>
      </c>
      <c r="H378" s="38">
        <f t="shared" si="35"/>
        <v>2286</v>
      </c>
      <c r="I378" s="64" t="s">
        <v>1079</v>
      </c>
      <c r="J378" s="65" t="s">
        <v>1080</v>
      </c>
      <c r="K378" s="64">
        <v>2286</v>
      </c>
      <c r="L378" s="64" t="s">
        <v>158</v>
      </c>
      <c r="M378" s="65" t="s">
        <v>153</v>
      </c>
      <c r="N378" s="65"/>
      <c r="O378" s="66" t="s">
        <v>1078</v>
      </c>
      <c r="P378" s="66" t="s">
        <v>97</v>
      </c>
    </row>
    <row r="379" spans="1:16" x14ac:dyDescent="0.2">
      <c r="A379" s="38" t="str">
        <f t="shared" si="30"/>
        <v> AOEB 12 </v>
      </c>
      <c r="B379" s="2" t="str">
        <f t="shared" si="31"/>
        <v>I</v>
      </c>
      <c r="C379" s="38">
        <f t="shared" si="32"/>
        <v>45957.616000000002</v>
      </c>
      <c r="D379" t="str">
        <f t="shared" si="33"/>
        <v>vis</v>
      </c>
      <c r="E379">
        <f>VLOOKUP(C379,Active!C$21:E$958,3,FALSE)</f>
        <v>2289.0128002235333</v>
      </c>
      <c r="F379" s="2" t="s">
        <v>143</v>
      </c>
      <c r="G379" t="str">
        <f t="shared" si="34"/>
        <v>45957.616</v>
      </c>
      <c r="H379" s="38">
        <f t="shared" si="35"/>
        <v>2289</v>
      </c>
      <c r="I379" s="64" t="s">
        <v>1081</v>
      </c>
      <c r="J379" s="65" t="s">
        <v>1082</v>
      </c>
      <c r="K379" s="64">
        <v>2289</v>
      </c>
      <c r="L379" s="64" t="s">
        <v>163</v>
      </c>
      <c r="M379" s="65" t="s">
        <v>153</v>
      </c>
      <c r="N379" s="65"/>
      <c r="O379" s="66" t="s">
        <v>1078</v>
      </c>
      <c r="P379" s="66" t="s">
        <v>97</v>
      </c>
    </row>
    <row r="380" spans="1:16" x14ac:dyDescent="0.2">
      <c r="A380" s="38" t="str">
        <f t="shared" si="30"/>
        <v> VSSC 68.34 </v>
      </c>
      <c r="B380" s="2" t="str">
        <f t="shared" si="31"/>
        <v>II</v>
      </c>
      <c r="C380" s="38">
        <f t="shared" si="32"/>
        <v>46615.563999999998</v>
      </c>
      <c r="D380" t="str">
        <f t="shared" si="33"/>
        <v>vis</v>
      </c>
      <c r="E380">
        <f>VLOOKUP(C380,Active!C$21:E$958,3,FALSE)</f>
        <v>3279.5427063536163</v>
      </c>
      <c r="F380" s="2" t="s">
        <v>143</v>
      </c>
      <c r="G380" t="str">
        <f t="shared" si="34"/>
        <v>46615.564</v>
      </c>
      <c r="H380" s="38">
        <f t="shared" si="35"/>
        <v>3279.5</v>
      </c>
      <c r="I380" s="64" t="s">
        <v>1083</v>
      </c>
      <c r="J380" s="65" t="s">
        <v>1084</v>
      </c>
      <c r="K380" s="64">
        <v>3279.5</v>
      </c>
      <c r="L380" s="64" t="s">
        <v>323</v>
      </c>
      <c r="M380" s="65" t="s">
        <v>153</v>
      </c>
      <c r="N380" s="65"/>
      <c r="O380" s="66" t="s">
        <v>1085</v>
      </c>
      <c r="P380" s="66" t="s">
        <v>103</v>
      </c>
    </row>
    <row r="381" spans="1:16" x14ac:dyDescent="0.2">
      <c r="A381" s="38" t="str">
        <f t="shared" si="30"/>
        <v> AOEB 12 </v>
      </c>
      <c r="B381" s="2" t="str">
        <f t="shared" si="31"/>
        <v>I</v>
      </c>
      <c r="C381" s="38">
        <f t="shared" si="32"/>
        <v>48863.652000000002</v>
      </c>
      <c r="D381" t="str">
        <f t="shared" si="33"/>
        <v>vis</v>
      </c>
      <c r="E381">
        <f>VLOOKUP(C381,Active!C$21:E$958,3,FALSE)</f>
        <v>6664.0022618385192</v>
      </c>
      <c r="F381" s="2" t="s">
        <v>143</v>
      </c>
      <c r="G381" t="str">
        <f t="shared" si="34"/>
        <v>48863.652</v>
      </c>
      <c r="H381" s="38">
        <f t="shared" si="35"/>
        <v>6664</v>
      </c>
      <c r="I381" s="64" t="s">
        <v>1086</v>
      </c>
      <c r="J381" s="65" t="s">
        <v>1087</v>
      </c>
      <c r="K381" s="64">
        <v>6664</v>
      </c>
      <c r="L381" s="64" t="s">
        <v>499</v>
      </c>
      <c r="M381" s="65" t="s">
        <v>153</v>
      </c>
      <c r="N381" s="65"/>
      <c r="O381" s="66" t="s">
        <v>1078</v>
      </c>
      <c r="P381" s="66" t="s">
        <v>97</v>
      </c>
    </row>
    <row r="382" spans="1:16" x14ac:dyDescent="0.2">
      <c r="A382" s="38" t="str">
        <f t="shared" si="30"/>
        <v> AOEB 12 </v>
      </c>
      <c r="B382" s="2" t="str">
        <f t="shared" si="31"/>
        <v>I</v>
      </c>
      <c r="C382" s="38">
        <f t="shared" si="32"/>
        <v>49223.661</v>
      </c>
      <c r="D382" t="str">
        <f t="shared" si="33"/>
        <v>vis</v>
      </c>
      <c r="E382">
        <f>VLOOKUP(C382,Active!C$21:E$958,3,FALSE)</f>
        <v>7205.9898976030254</v>
      </c>
      <c r="F382" s="2" t="s">
        <v>143</v>
      </c>
      <c r="G382" t="str">
        <f t="shared" si="34"/>
        <v>49223.661</v>
      </c>
      <c r="H382" s="38">
        <f t="shared" si="35"/>
        <v>7206</v>
      </c>
      <c r="I382" s="64" t="s">
        <v>1088</v>
      </c>
      <c r="J382" s="65" t="s">
        <v>1089</v>
      </c>
      <c r="K382" s="64">
        <v>7206</v>
      </c>
      <c r="L382" s="64" t="s">
        <v>601</v>
      </c>
      <c r="M382" s="65" t="s">
        <v>153</v>
      </c>
      <c r="N382" s="65"/>
      <c r="O382" s="66" t="s">
        <v>1078</v>
      </c>
      <c r="P382" s="66" t="s">
        <v>97</v>
      </c>
    </row>
    <row r="383" spans="1:16" x14ac:dyDescent="0.2">
      <c r="A383" s="38" t="str">
        <f t="shared" si="30"/>
        <v> AOEB 12 </v>
      </c>
      <c r="B383" s="2" t="str">
        <f t="shared" si="31"/>
        <v>I</v>
      </c>
      <c r="C383" s="38">
        <f t="shared" si="32"/>
        <v>49573.718999999997</v>
      </c>
      <c r="D383" t="str">
        <f t="shared" si="33"/>
        <v>vis</v>
      </c>
      <c r="E383">
        <f>VLOOKUP(C383,Active!C$21:E$958,3,FALSE)</f>
        <v>7732.9964663289484</v>
      </c>
      <c r="F383" s="2" t="s">
        <v>143</v>
      </c>
      <c r="G383" t="str">
        <f t="shared" si="34"/>
        <v>49573.719</v>
      </c>
      <c r="H383" s="38">
        <f t="shared" si="35"/>
        <v>7733</v>
      </c>
      <c r="I383" s="64" t="s">
        <v>1090</v>
      </c>
      <c r="J383" s="65" t="s">
        <v>1091</v>
      </c>
      <c r="K383" s="64">
        <v>7733</v>
      </c>
      <c r="L383" s="64" t="s">
        <v>487</v>
      </c>
      <c r="M383" s="65" t="s">
        <v>777</v>
      </c>
      <c r="N383" s="65" t="s">
        <v>1092</v>
      </c>
      <c r="O383" s="66" t="s">
        <v>1078</v>
      </c>
      <c r="P383" s="66" t="s">
        <v>97</v>
      </c>
    </row>
    <row r="384" spans="1:16" x14ac:dyDescent="0.2">
      <c r="A384" s="38" t="str">
        <f t="shared" si="30"/>
        <v> BRNO 32 </v>
      </c>
      <c r="B384" s="2" t="str">
        <f t="shared" si="31"/>
        <v>I</v>
      </c>
      <c r="C384" s="38">
        <f t="shared" si="32"/>
        <v>49924.426800000001</v>
      </c>
      <c r="D384" t="str">
        <f t="shared" si="33"/>
        <v>vis</v>
      </c>
      <c r="E384">
        <f>VLOOKUP(C384,Active!C$21:E$958,3,FALSE)</f>
        <v>8260.9812982808562</v>
      </c>
      <c r="F384" s="2" t="s">
        <v>143</v>
      </c>
      <c r="G384" t="str">
        <f t="shared" si="34"/>
        <v>49924.4268</v>
      </c>
      <c r="H384" s="38">
        <f t="shared" si="35"/>
        <v>8261</v>
      </c>
      <c r="I384" s="64" t="s">
        <v>1093</v>
      </c>
      <c r="J384" s="65" t="s">
        <v>1094</v>
      </c>
      <c r="K384" s="64">
        <v>8261</v>
      </c>
      <c r="L384" s="64" t="s">
        <v>1095</v>
      </c>
      <c r="M384" s="65" t="s">
        <v>153</v>
      </c>
      <c r="N384" s="65"/>
      <c r="O384" s="66" t="s">
        <v>1096</v>
      </c>
      <c r="P384" s="66" t="s">
        <v>119</v>
      </c>
    </row>
    <row r="385" spans="1:16" x14ac:dyDescent="0.2">
      <c r="A385" s="38" t="str">
        <f t="shared" si="30"/>
        <v> BRNO 32 </v>
      </c>
      <c r="B385" s="2" t="str">
        <f t="shared" si="31"/>
        <v>I</v>
      </c>
      <c r="C385" s="38">
        <f t="shared" si="32"/>
        <v>49924.431700000001</v>
      </c>
      <c r="D385" t="str">
        <f t="shared" si="33"/>
        <v>vis</v>
      </c>
      <c r="E385">
        <f>VLOOKUP(C385,Active!C$21:E$958,3,FALSE)</f>
        <v>8260.9886751503655</v>
      </c>
      <c r="F385" s="2" t="s">
        <v>143</v>
      </c>
      <c r="G385" t="str">
        <f t="shared" si="34"/>
        <v>49924.4317</v>
      </c>
      <c r="H385" s="38">
        <f t="shared" si="35"/>
        <v>8261</v>
      </c>
      <c r="I385" s="64" t="s">
        <v>1097</v>
      </c>
      <c r="J385" s="65" t="s">
        <v>1098</v>
      </c>
      <c r="K385" s="64">
        <v>8261</v>
      </c>
      <c r="L385" s="64" t="s">
        <v>1099</v>
      </c>
      <c r="M385" s="65" t="s">
        <v>153</v>
      </c>
      <c r="N385" s="65"/>
      <c r="O385" s="66" t="s">
        <v>1100</v>
      </c>
      <c r="P385" s="66" t="s">
        <v>119</v>
      </c>
    </row>
    <row r="386" spans="1:16" x14ac:dyDescent="0.2">
      <c r="A386" s="38" t="str">
        <f t="shared" si="30"/>
        <v> BRNO 32 </v>
      </c>
      <c r="B386" s="2" t="str">
        <f t="shared" si="31"/>
        <v>I</v>
      </c>
      <c r="C386" s="38">
        <f t="shared" si="32"/>
        <v>49924.439299999998</v>
      </c>
      <c r="D386" t="str">
        <f t="shared" si="33"/>
        <v>vis</v>
      </c>
      <c r="E386">
        <f>VLOOKUP(C386,Active!C$21:E$958,3,FALSE)</f>
        <v>8261.0001168255185</v>
      </c>
      <c r="F386" s="2" t="s">
        <v>143</v>
      </c>
      <c r="G386" t="str">
        <f t="shared" si="34"/>
        <v>49924.4393</v>
      </c>
      <c r="H386" s="38">
        <f t="shared" si="35"/>
        <v>8261</v>
      </c>
      <c r="I386" s="64" t="s">
        <v>1101</v>
      </c>
      <c r="J386" s="65" t="s">
        <v>1102</v>
      </c>
      <c r="K386" s="64">
        <v>8261</v>
      </c>
      <c r="L386" s="64" t="s">
        <v>1103</v>
      </c>
      <c r="M386" s="65" t="s">
        <v>153</v>
      </c>
      <c r="N386" s="65"/>
      <c r="O386" s="66" t="s">
        <v>700</v>
      </c>
      <c r="P386" s="66" t="s">
        <v>119</v>
      </c>
    </row>
    <row r="387" spans="1:16" x14ac:dyDescent="0.2">
      <c r="A387" s="38" t="str">
        <f t="shared" si="30"/>
        <v> BRNO 32 </v>
      </c>
      <c r="B387" s="2" t="str">
        <f t="shared" si="31"/>
        <v>I</v>
      </c>
      <c r="C387" s="38">
        <f t="shared" si="32"/>
        <v>49924.44</v>
      </c>
      <c r="D387" t="str">
        <f t="shared" si="33"/>
        <v>vis</v>
      </c>
      <c r="E387">
        <f>VLOOKUP(C387,Active!C$21:E$958,3,FALSE)</f>
        <v>8261.0011706640271</v>
      </c>
      <c r="F387" s="2" t="s">
        <v>143</v>
      </c>
      <c r="G387" t="str">
        <f t="shared" si="34"/>
        <v>49924.4400</v>
      </c>
      <c r="H387" s="38">
        <f t="shared" si="35"/>
        <v>8261</v>
      </c>
      <c r="I387" s="64" t="s">
        <v>1104</v>
      </c>
      <c r="J387" s="65" t="s">
        <v>1105</v>
      </c>
      <c r="K387" s="64">
        <v>8261</v>
      </c>
      <c r="L387" s="64" t="s">
        <v>1106</v>
      </c>
      <c r="M387" s="65" t="s">
        <v>153</v>
      </c>
      <c r="N387" s="65"/>
      <c r="O387" s="66" t="s">
        <v>729</v>
      </c>
      <c r="P387" s="66" t="s">
        <v>119</v>
      </c>
    </row>
    <row r="388" spans="1:16" x14ac:dyDescent="0.2">
      <c r="A388" s="38" t="str">
        <f t="shared" si="30"/>
        <v> BRNO 32 </v>
      </c>
      <c r="B388" s="2" t="str">
        <f t="shared" si="31"/>
        <v>I</v>
      </c>
      <c r="C388" s="38">
        <f t="shared" si="32"/>
        <v>49924.440699999999</v>
      </c>
      <c r="D388" t="str">
        <f t="shared" si="33"/>
        <v>vis</v>
      </c>
      <c r="E388">
        <f>VLOOKUP(C388,Active!C$21:E$958,3,FALSE)</f>
        <v>8261.0022245025229</v>
      </c>
      <c r="F388" s="2" t="s">
        <v>143</v>
      </c>
      <c r="G388" t="str">
        <f t="shared" si="34"/>
        <v>49924.4407</v>
      </c>
      <c r="H388" s="38">
        <f t="shared" si="35"/>
        <v>8261</v>
      </c>
      <c r="I388" s="64" t="s">
        <v>1107</v>
      </c>
      <c r="J388" s="65" t="s">
        <v>744</v>
      </c>
      <c r="K388" s="64">
        <v>8261</v>
      </c>
      <c r="L388" s="64" t="s">
        <v>1108</v>
      </c>
      <c r="M388" s="65" t="s">
        <v>153</v>
      </c>
      <c r="N388" s="65"/>
      <c r="O388" s="66" t="s">
        <v>1109</v>
      </c>
      <c r="P388" s="66" t="s">
        <v>119</v>
      </c>
    </row>
    <row r="389" spans="1:16" x14ac:dyDescent="0.2">
      <c r="A389" s="38" t="str">
        <f t="shared" si="30"/>
        <v> BRNO 32 </v>
      </c>
      <c r="B389" s="2" t="str">
        <f t="shared" si="31"/>
        <v>I</v>
      </c>
      <c r="C389" s="38">
        <f t="shared" si="32"/>
        <v>49924.444199999998</v>
      </c>
      <c r="D389" t="str">
        <f t="shared" si="33"/>
        <v>vis</v>
      </c>
      <c r="E389">
        <f>VLOOKUP(C389,Active!C$21:E$958,3,FALSE)</f>
        <v>8261.0074936950277</v>
      </c>
      <c r="F389" s="2" t="s">
        <v>143</v>
      </c>
      <c r="G389" t="str">
        <f t="shared" si="34"/>
        <v>49924.4442</v>
      </c>
      <c r="H389" s="38">
        <f t="shared" si="35"/>
        <v>8261</v>
      </c>
      <c r="I389" s="64" t="s">
        <v>1110</v>
      </c>
      <c r="J389" s="65" t="s">
        <v>1111</v>
      </c>
      <c r="K389" s="64">
        <v>8261</v>
      </c>
      <c r="L389" s="64" t="s">
        <v>1112</v>
      </c>
      <c r="M389" s="65" t="s">
        <v>153</v>
      </c>
      <c r="N389" s="65"/>
      <c r="O389" s="66" t="s">
        <v>685</v>
      </c>
      <c r="P389" s="66" t="s">
        <v>119</v>
      </c>
    </row>
    <row r="390" spans="1:16" x14ac:dyDescent="0.2">
      <c r="A390" s="38" t="str">
        <f t="shared" si="30"/>
        <v> BRNO 32 </v>
      </c>
      <c r="B390" s="2" t="str">
        <f t="shared" si="31"/>
        <v>I</v>
      </c>
      <c r="C390" s="38">
        <f t="shared" si="32"/>
        <v>49924.444799999997</v>
      </c>
      <c r="D390" t="str">
        <f t="shared" si="33"/>
        <v>vis</v>
      </c>
      <c r="E390">
        <f>VLOOKUP(C390,Active!C$21:E$958,3,FALSE)</f>
        <v>8261.0083969851712</v>
      </c>
      <c r="F390" s="2" t="s">
        <v>143</v>
      </c>
      <c r="G390" t="str">
        <f t="shared" si="34"/>
        <v>49924.4448</v>
      </c>
      <c r="H390" s="38">
        <f t="shared" si="35"/>
        <v>8261</v>
      </c>
      <c r="I390" s="64" t="s">
        <v>1113</v>
      </c>
      <c r="J390" s="65" t="s">
        <v>1114</v>
      </c>
      <c r="K390" s="64">
        <v>8261</v>
      </c>
      <c r="L390" s="64" t="s">
        <v>1115</v>
      </c>
      <c r="M390" s="65" t="s">
        <v>153</v>
      </c>
      <c r="N390" s="65"/>
      <c r="O390" s="66" t="s">
        <v>737</v>
      </c>
      <c r="P390" s="66" t="s">
        <v>119</v>
      </c>
    </row>
    <row r="391" spans="1:16" x14ac:dyDescent="0.2">
      <c r="A391" s="38" t="str">
        <f t="shared" si="30"/>
        <v> BRNO 32 </v>
      </c>
      <c r="B391" s="2" t="str">
        <f t="shared" si="31"/>
        <v>I</v>
      </c>
      <c r="C391" s="38">
        <f t="shared" si="32"/>
        <v>49924.449699999997</v>
      </c>
      <c r="D391" t="str">
        <f t="shared" si="33"/>
        <v>vis</v>
      </c>
      <c r="E391">
        <f>VLOOKUP(C391,Active!C$21:E$958,3,FALSE)</f>
        <v>8261.0157738546804</v>
      </c>
      <c r="F391" s="2" t="s">
        <v>143</v>
      </c>
      <c r="G391" t="str">
        <f t="shared" si="34"/>
        <v>49924.4497</v>
      </c>
      <c r="H391" s="38">
        <f t="shared" si="35"/>
        <v>8261</v>
      </c>
      <c r="I391" s="64" t="s">
        <v>1116</v>
      </c>
      <c r="J391" s="65" t="s">
        <v>1117</v>
      </c>
      <c r="K391" s="64">
        <v>8261</v>
      </c>
      <c r="L391" s="64" t="s">
        <v>1118</v>
      </c>
      <c r="M391" s="65" t="s">
        <v>153</v>
      </c>
      <c r="N391" s="65"/>
      <c r="O391" s="66" t="s">
        <v>691</v>
      </c>
      <c r="P391" s="66" t="s">
        <v>119</v>
      </c>
    </row>
    <row r="392" spans="1:16" x14ac:dyDescent="0.2">
      <c r="A392" s="38" t="str">
        <f t="shared" si="30"/>
        <v> BRNO 32 </v>
      </c>
      <c r="B392" s="2" t="str">
        <f t="shared" si="31"/>
        <v>I</v>
      </c>
      <c r="C392" s="38">
        <f t="shared" si="32"/>
        <v>49928.4329</v>
      </c>
      <c r="D392" t="str">
        <f t="shared" si="33"/>
        <v>vis</v>
      </c>
      <c r="E392">
        <f>VLOOKUP(C392,Active!C$21:E$958,3,FALSE)</f>
        <v>8267.012416024123</v>
      </c>
      <c r="F392" s="2" t="s">
        <v>143</v>
      </c>
      <c r="G392" t="str">
        <f t="shared" si="34"/>
        <v>49928.4329</v>
      </c>
      <c r="H392" s="38">
        <f t="shared" si="35"/>
        <v>8267</v>
      </c>
      <c r="I392" s="64" t="s">
        <v>1119</v>
      </c>
      <c r="J392" s="65" t="s">
        <v>1120</v>
      </c>
      <c r="K392" s="64">
        <v>8267</v>
      </c>
      <c r="L392" s="64" t="s">
        <v>1121</v>
      </c>
      <c r="M392" s="65" t="s">
        <v>153</v>
      </c>
      <c r="N392" s="65"/>
      <c r="O392" s="66" t="s">
        <v>1122</v>
      </c>
      <c r="P392" s="66" t="s">
        <v>119</v>
      </c>
    </row>
    <row r="393" spans="1:16" x14ac:dyDescent="0.2">
      <c r="A393" s="38" t="str">
        <f t="shared" si="30"/>
        <v> BRNO 32 </v>
      </c>
      <c r="B393" s="2" t="str">
        <f t="shared" si="31"/>
        <v>I</v>
      </c>
      <c r="C393" s="38">
        <f t="shared" si="32"/>
        <v>49930.419699999999</v>
      </c>
      <c r="D393" t="str">
        <f t="shared" si="33"/>
        <v>vis</v>
      </c>
      <c r="E393">
        <f>VLOOKUP(C393,Active!C$21:E$958,3,FALSE)</f>
        <v>8270.0035107876865</v>
      </c>
      <c r="F393" s="2" t="s">
        <v>143</v>
      </c>
      <c r="G393" t="str">
        <f t="shared" si="34"/>
        <v>49930.4197</v>
      </c>
      <c r="H393" s="38">
        <f t="shared" si="35"/>
        <v>8270</v>
      </c>
      <c r="I393" s="64" t="s">
        <v>1123</v>
      </c>
      <c r="J393" s="65" t="s">
        <v>1124</v>
      </c>
      <c r="K393" s="64">
        <v>8270</v>
      </c>
      <c r="L393" s="64" t="s">
        <v>1125</v>
      </c>
      <c r="M393" s="65" t="s">
        <v>153</v>
      </c>
      <c r="N393" s="65"/>
      <c r="O393" s="66" t="s">
        <v>1100</v>
      </c>
      <c r="P393" s="66" t="s">
        <v>119</v>
      </c>
    </row>
    <row r="394" spans="1:16" x14ac:dyDescent="0.2">
      <c r="A394" s="38" t="str">
        <f t="shared" si="30"/>
        <v> BRNO 32 </v>
      </c>
      <c r="B394" s="2" t="str">
        <f t="shared" si="31"/>
        <v>I</v>
      </c>
      <c r="C394" s="38">
        <f t="shared" si="32"/>
        <v>49930.421699999999</v>
      </c>
      <c r="D394" t="str">
        <f t="shared" si="33"/>
        <v>vis</v>
      </c>
      <c r="E394">
        <f>VLOOKUP(C394,Active!C$21:E$958,3,FALSE)</f>
        <v>8270.0065217548345</v>
      </c>
      <c r="F394" s="2" t="s">
        <v>143</v>
      </c>
      <c r="G394" t="str">
        <f t="shared" si="34"/>
        <v>49930.4217</v>
      </c>
      <c r="H394" s="38">
        <f t="shared" si="35"/>
        <v>8270</v>
      </c>
      <c r="I394" s="64" t="s">
        <v>1126</v>
      </c>
      <c r="J394" s="65" t="s">
        <v>1127</v>
      </c>
      <c r="K394" s="64">
        <v>8270</v>
      </c>
      <c r="L394" s="64" t="s">
        <v>1128</v>
      </c>
      <c r="M394" s="65" t="s">
        <v>153</v>
      </c>
      <c r="N394" s="65"/>
      <c r="O394" s="66" t="s">
        <v>691</v>
      </c>
      <c r="P394" s="66" t="s">
        <v>119</v>
      </c>
    </row>
    <row r="395" spans="1:16" x14ac:dyDescent="0.2">
      <c r="A395" s="38" t="str">
        <f t="shared" ref="A395:A440" si="36">P395</f>
        <v> BRNO 32 </v>
      </c>
      <c r="B395" s="2" t="str">
        <f t="shared" ref="B395:B440" si="37">IF(H395=INT(H395),"I","II")</f>
        <v>I</v>
      </c>
      <c r="C395" s="38">
        <f t="shared" ref="C395:C440" si="38">1*G395</f>
        <v>49930.421699999999</v>
      </c>
      <c r="D395" t="str">
        <f t="shared" ref="D395:D440" si="39">VLOOKUP(F395,I$1:J$5,2,FALSE)</f>
        <v>vis</v>
      </c>
      <c r="E395">
        <f>VLOOKUP(C395,Active!C$21:E$958,3,FALSE)</f>
        <v>8270.0065217548345</v>
      </c>
      <c r="F395" s="2" t="s">
        <v>143</v>
      </c>
      <c r="G395" t="str">
        <f t="shared" ref="G395:G440" si="40">MID(I395,3,LEN(I395)-3)</f>
        <v>49930.4217</v>
      </c>
      <c r="H395" s="38">
        <f t="shared" ref="H395:H440" si="41">1*K395</f>
        <v>8270</v>
      </c>
      <c r="I395" s="64" t="s">
        <v>1126</v>
      </c>
      <c r="J395" s="65" t="s">
        <v>1127</v>
      </c>
      <c r="K395" s="64">
        <v>8270</v>
      </c>
      <c r="L395" s="64" t="s">
        <v>1128</v>
      </c>
      <c r="M395" s="65" t="s">
        <v>153</v>
      </c>
      <c r="N395" s="65"/>
      <c r="O395" s="66" t="s">
        <v>729</v>
      </c>
      <c r="P395" s="66" t="s">
        <v>119</v>
      </c>
    </row>
    <row r="396" spans="1:16" x14ac:dyDescent="0.2">
      <c r="A396" s="38" t="str">
        <f t="shared" si="36"/>
        <v> BRNO 32 </v>
      </c>
      <c r="B396" s="2" t="str">
        <f t="shared" si="37"/>
        <v>I</v>
      </c>
      <c r="C396" s="38">
        <f t="shared" si="38"/>
        <v>49930.424500000001</v>
      </c>
      <c r="D396" t="str">
        <f t="shared" si="39"/>
        <v>vis</v>
      </c>
      <c r="E396">
        <f>VLOOKUP(C396,Active!C$21:E$958,3,FALSE)</f>
        <v>8270.0107371088434</v>
      </c>
      <c r="F396" s="2" t="s">
        <v>143</v>
      </c>
      <c r="G396" t="str">
        <f t="shared" si="40"/>
        <v>49930.4245</v>
      </c>
      <c r="H396" s="38">
        <f t="shared" si="41"/>
        <v>8270</v>
      </c>
      <c r="I396" s="64" t="s">
        <v>1129</v>
      </c>
      <c r="J396" s="65" t="s">
        <v>1130</v>
      </c>
      <c r="K396" s="64">
        <v>8270</v>
      </c>
      <c r="L396" s="64" t="s">
        <v>1131</v>
      </c>
      <c r="M396" s="65" t="s">
        <v>153</v>
      </c>
      <c r="N396" s="65"/>
      <c r="O396" s="66" t="s">
        <v>1132</v>
      </c>
      <c r="P396" s="66" t="s">
        <v>119</v>
      </c>
    </row>
    <row r="397" spans="1:16" x14ac:dyDescent="0.2">
      <c r="A397" s="38" t="str">
        <f t="shared" si="36"/>
        <v> BRNO 32 </v>
      </c>
      <c r="B397" s="2" t="str">
        <f t="shared" si="37"/>
        <v>I</v>
      </c>
      <c r="C397" s="38">
        <f t="shared" si="38"/>
        <v>49930.426599999999</v>
      </c>
      <c r="D397" t="str">
        <f t="shared" si="39"/>
        <v>vis</v>
      </c>
      <c r="E397">
        <f>VLOOKUP(C397,Active!C$21:E$958,3,FALSE)</f>
        <v>8270.0138986243437</v>
      </c>
      <c r="F397" s="2" t="s">
        <v>143</v>
      </c>
      <c r="G397" t="str">
        <f t="shared" si="40"/>
        <v>49930.4266</v>
      </c>
      <c r="H397" s="38">
        <f t="shared" si="41"/>
        <v>8270</v>
      </c>
      <c r="I397" s="64" t="s">
        <v>1133</v>
      </c>
      <c r="J397" s="65" t="s">
        <v>1134</v>
      </c>
      <c r="K397" s="64">
        <v>8270</v>
      </c>
      <c r="L397" s="64" t="s">
        <v>1135</v>
      </c>
      <c r="M397" s="65" t="s">
        <v>153</v>
      </c>
      <c r="N397" s="65"/>
      <c r="O397" s="66" t="s">
        <v>737</v>
      </c>
      <c r="P397" s="66" t="s">
        <v>119</v>
      </c>
    </row>
    <row r="398" spans="1:16" x14ac:dyDescent="0.2">
      <c r="A398" s="38" t="str">
        <f t="shared" si="36"/>
        <v> BRNO 32 </v>
      </c>
      <c r="B398" s="2" t="str">
        <f t="shared" si="37"/>
        <v>I</v>
      </c>
      <c r="C398" s="38">
        <f t="shared" si="38"/>
        <v>49930.432200000003</v>
      </c>
      <c r="D398" t="str">
        <f t="shared" si="39"/>
        <v>vis</v>
      </c>
      <c r="E398">
        <f>VLOOKUP(C398,Active!C$21:E$958,3,FALSE)</f>
        <v>8270.0223293323616</v>
      </c>
      <c r="F398" s="2" t="s">
        <v>143</v>
      </c>
      <c r="G398" t="str">
        <f t="shared" si="40"/>
        <v>49930.4322</v>
      </c>
      <c r="H398" s="38">
        <f t="shared" si="41"/>
        <v>8270</v>
      </c>
      <c r="I398" s="64" t="s">
        <v>1136</v>
      </c>
      <c r="J398" s="65" t="s">
        <v>1137</v>
      </c>
      <c r="K398" s="64">
        <v>8270</v>
      </c>
      <c r="L398" s="64" t="s">
        <v>1138</v>
      </c>
      <c r="M398" s="65" t="s">
        <v>153</v>
      </c>
      <c r="N398" s="65"/>
      <c r="O398" s="66" t="s">
        <v>685</v>
      </c>
      <c r="P398" s="66" t="s">
        <v>119</v>
      </c>
    </row>
    <row r="399" spans="1:16" x14ac:dyDescent="0.2">
      <c r="A399" s="38" t="str">
        <f t="shared" si="36"/>
        <v> BRNO 32 </v>
      </c>
      <c r="B399" s="2" t="str">
        <f t="shared" si="37"/>
        <v>I</v>
      </c>
      <c r="C399" s="38">
        <f t="shared" si="38"/>
        <v>49930.436300000001</v>
      </c>
      <c r="D399" t="str">
        <f t="shared" si="39"/>
        <v>vis</v>
      </c>
      <c r="E399">
        <f>VLOOKUP(C399,Active!C$21:E$958,3,FALSE)</f>
        <v>8270.0285018150098</v>
      </c>
      <c r="F399" s="2" t="s">
        <v>143</v>
      </c>
      <c r="G399" t="str">
        <f t="shared" si="40"/>
        <v>49930.4363</v>
      </c>
      <c r="H399" s="38">
        <f t="shared" si="41"/>
        <v>8270</v>
      </c>
      <c r="I399" s="64" t="s">
        <v>1139</v>
      </c>
      <c r="J399" s="65" t="s">
        <v>1140</v>
      </c>
      <c r="K399" s="64">
        <v>8270</v>
      </c>
      <c r="L399" s="64" t="s">
        <v>1141</v>
      </c>
      <c r="M399" s="65" t="s">
        <v>153</v>
      </c>
      <c r="N399" s="65"/>
      <c r="O399" s="66" t="s">
        <v>1096</v>
      </c>
      <c r="P399" s="66" t="s">
        <v>119</v>
      </c>
    </row>
    <row r="400" spans="1:16" x14ac:dyDescent="0.2">
      <c r="A400" s="38" t="str">
        <f t="shared" si="36"/>
        <v>VSB 47 </v>
      </c>
      <c r="B400" s="2" t="str">
        <f t="shared" si="37"/>
        <v>I</v>
      </c>
      <c r="C400" s="38">
        <f t="shared" si="38"/>
        <v>49945.036</v>
      </c>
      <c r="D400" t="str">
        <f t="shared" si="39"/>
        <v>vis</v>
      </c>
      <c r="E400">
        <f>VLOOKUP(C400,Active!C$21:E$958,3,FALSE)</f>
        <v>8292.008110341103</v>
      </c>
      <c r="F400" s="2" t="s">
        <v>143</v>
      </c>
      <c r="G400" t="str">
        <f t="shared" si="40"/>
        <v>49945.036</v>
      </c>
      <c r="H400" s="38">
        <f t="shared" si="41"/>
        <v>8292</v>
      </c>
      <c r="I400" s="64" t="s">
        <v>1142</v>
      </c>
      <c r="J400" s="65" t="s">
        <v>1143</v>
      </c>
      <c r="K400" s="64">
        <v>8292</v>
      </c>
      <c r="L400" s="64" t="s">
        <v>218</v>
      </c>
      <c r="M400" s="65" t="s">
        <v>777</v>
      </c>
      <c r="N400" s="65" t="s">
        <v>143</v>
      </c>
      <c r="O400" s="66" t="s">
        <v>1144</v>
      </c>
      <c r="P400" s="67" t="s">
        <v>43</v>
      </c>
    </row>
    <row r="401" spans="1:16" x14ac:dyDescent="0.2">
      <c r="A401" s="38" t="str">
        <f t="shared" si="36"/>
        <v>VSB 47 </v>
      </c>
      <c r="B401" s="2" t="str">
        <f t="shared" si="37"/>
        <v>I</v>
      </c>
      <c r="C401" s="38">
        <f t="shared" si="38"/>
        <v>49949.019</v>
      </c>
      <c r="D401" t="str">
        <f t="shared" si="39"/>
        <v>vis</v>
      </c>
      <c r="E401">
        <f>VLOOKUP(C401,Active!C$21:E$958,3,FALSE)</f>
        <v>8298.0044514138262</v>
      </c>
      <c r="F401" s="2" t="s">
        <v>143</v>
      </c>
      <c r="G401" t="str">
        <f t="shared" si="40"/>
        <v>49949.019</v>
      </c>
      <c r="H401" s="38">
        <f t="shared" si="41"/>
        <v>8298</v>
      </c>
      <c r="I401" s="64" t="s">
        <v>1145</v>
      </c>
      <c r="J401" s="65" t="s">
        <v>1146</v>
      </c>
      <c r="K401" s="64">
        <v>8298</v>
      </c>
      <c r="L401" s="64" t="s">
        <v>285</v>
      </c>
      <c r="M401" s="65" t="s">
        <v>777</v>
      </c>
      <c r="N401" s="65" t="s">
        <v>143</v>
      </c>
      <c r="O401" s="66" t="s">
        <v>1144</v>
      </c>
      <c r="P401" s="67" t="s">
        <v>43</v>
      </c>
    </row>
    <row r="402" spans="1:16" x14ac:dyDescent="0.2">
      <c r="A402" s="38" t="str">
        <f t="shared" si="36"/>
        <v>VSB 47 </v>
      </c>
      <c r="B402" s="2" t="str">
        <f t="shared" si="37"/>
        <v>II</v>
      </c>
      <c r="C402" s="38">
        <f t="shared" si="38"/>
        <v>49956.008999999998</v>
      </c>
      <c r="D402" t="str">
        <f t="shared" si="39"/>
        <v>vis</v>
      </c>
      <c r="E402">
        <f>VLOOKUP(C402,Active!C$21:E$958,3,FALSE)</f>
        <v>8308.5277815916634</v>
      </c>
      <c r="F402" s="2" t="s">
        <v>143</v>
      </c>
      <c r="G402" t="str">
        <f t="shared" si="40"/>
        <v>49956.009</v>
      </c>
      <c r="H402" s="38">
        <f t="shared" si="41"/>
        <v>8308.5</v>
      </c>
      <c r="I402" s="64" t="s">
        <v>1147</v>
      </c>
      <c r="J402" s="65" t="s">
        <v>1148</v>
      </c>
      <c r="K402" s="64">
        <v>8308.5</v>
      </c>
      <c r="L402" s="64" t="s">
        <v>224</v>
      </c>
      <c r="M402" s="65" t="s">
        <v>777</v>
      </c>
      <c r="N402" s="65" t="s">
        <v>143</v>
      </c>
      <c r="O402" s="66" t="s">
        <v>1144</v>
      </c>
      <c r="P402" s="67" t="s">
        <v>43</v>
      </c>
    </row>
    <row r="403" spans="1:16" x14ac:dyDescent="0.2">
      <c r="A403" s="38" t="str">
        <f t="shared" si="36"/>
        <v>VSB 47 </v>
      </c>
      <c r="B403" s="2" t="str">
        <f t="shared" si="37"/>
        <v>I</v>
      </c>
      <c r="C403" s="38">
        <f t="shared" si="38"/>
        <v>50311.031999999999</v>
      </c>
      <c r="D403" t="str">
        <f t="shared" si="39"/>
        <v>vis</v>
      </c>
      <c r="E403">
        <f>VLOOKUP(C403,Active!C$21:E$958,3,FALSE)</f>
        <v>8843.0090762593627</v>
      </c>
      <c r="F403" s="2" t="s">
        <v>143</v>
      </c>
      <c r="G403" t="str">
        <f t="shared" si="40"/>
        <v>50311.032</v>
      </c>
      <c r="H403" s="38">
        <f t="shared" si="41"/>
        <v>8843</v>
      </c>
      <c r="I403" s="64" t="s">
        <v>1149</v>
      </c>
      <c r="J403" s="65" t="s">
        <v>1150</v>
      </c>
      <c r="K403" s="64">
        <v>8843</v>
      </c>
      <c r="L403" s="64" t="s">
        <v>158</v>
      </c>
      <c r="M403" s="65" t="s">
        <v>777</v>
      </c>
      <c r="N403" s="65" t="s">
        <v>143</v>
      </c>
      <c r="O403" s="66" t="s">
        <v>1144</v>
      </c>
      <c r="P403" s="67" t="s">
        <v>43</v>
      </c>
    </row>
    <row r="404" spans="1:16" x14ac:dyDescent="0.2">
      <c r="A404" s="38" t="str">
        <f t="shared" si="36"/>
        <v> BRNO 32 </v>
      </c>
      <c r="B404" s="2" t="str">
        <f t="shared" si="37"/>
        <v>I</v>
      </c>
      <c r="C404" s="38">
        <f t="shared" si="38"/>
        <v>50658.425300000003</v>
      </c>
      <c r="D404" t="str">
        <f t="shared" si="39"/>
        <v>vis</v>
      </c>
      <c r="E404">
        <f>VLOOKUP(C404,Active!C$21:E$958,3,FALSE)</f>
        <v>9366.0039829073412</v>
      </c>
      <c r="F404" s="2" t="s">
        <v>143</v>
      </c>
      <c r="G404" t="str">
        <f t="shared" si="40"/>
        <v>50658.4253</v>
      </c>
      <c r="H404" s="38">
        <f t="shared" si="41"/>
        <v>9366</v>
      </c>
      <c r="I404" s="64" t="s">
        <v>1151</v>
      </c>
      <c r="J404" s="65" t="s">
        <v>1152</v>
      </c>
      <c r="K404" s="64">
        <v>9366</v>
      </c>
      <c r="L404" s="64" t="s">
        <v>1153</v>
      </c>
      <c r="M404" s="65" t="s">
        <v>153</v>
      </c>
      <c r="N404" s="65"/>
      <c r="O404" s="66" t="s">
        <v>737</v>
      </c>
      <c r="P404" s="66" t="s">
        <v>119</v>
      </c>
    </row>
    <row r="405" spans="1:16" x14ac:dyDescent="0.2">
      <c r="A405" s="38" t="str">
        <f t="shared" si="36"/>
        <v> BRNO 32 </v>
      </c>
      <c r="B405" s="2" t="str">
        <f t="shared" si="37"/>
        <v>I</v>
      </c>
      <c r="C405" s="38">
        <f t="shared" si="38"/>
        <v>50658.4323</v>
      </c>
      <c r="D405" t="str">
        <f t="shared" si="39"/>
        <v>vis</v>
      </c>
      <c r="E405">
        <f>VLOOKUP(C405,Active!C$21:E$958,3,FALSE)</f>
        <v>9366.0145212923526</v>
      </c>
      <c r="F405" s="2" t="s">
        <v>143</v>
      </c>
      <c r="G405" t="str">
        <f t="shared" si="40"/>
        <v>50658.4323</v>
      </c>
      <c r="H405" s="38">
        <f t="shared" si="41"/>
        <v>9366</v>
      </c>
      <c r="I405" s="64" t="s">
        <v>1154</v>
      </c>
      <c r="J405" s="65" t="s">
        <v>1155</v>
      </c>
      <c r="K405" s="64">
        <v>9366</v>
      </c>
      <c r="L405" s="64" t="s">
        <v>1156</v>
      </c>
      <c r="M405" s="65" t="s">
        <v>153</v>
      </c>
      <c r="N405" s="65"/>
      <c r="O405" s="66" t="s">
        <v>691</v>
      </c>
      <c r="P405" s="66" t="s">
        <v>119</v>
      </c>
    </row>
    <row r="406" spans="1:16" x14ac:dyDescent="0.2">
      <c r="A406" s="38" t="str">
        <f t="shared" si="36"/>
        <v> BRNO 32 </v>
      </c>
      <c r="B406" s="2" t="str">
        <f t="shared" si="37"/>
        <v>I</v>
      </c>
      <c r="C406" s="38">
        <f t="shared" si="38"/>
        <v>50658.438499999997</v>
      </c>
      <c r="D406" t="str">
        <f t="shared" si="39"/>
        <v>vis</v>
      </c>
      <c r="E406">
        <f>VLOOKUP(C406,Active!C$21:E$958,3,FALSE)</f>
        <v>9366.0238552905012</v>
      </c>
      <c r="F406" s="2" t="s">
        <v>143</v>
      </c>
      <c r="G406" t="str">
        <f t="shared" si="40"/>
        <v>50658.4385</v>
      </c>
      <c r="H406" s="38">
        <f t="shared" si="41"/>
        <v>9366</v>
      </c>
      <c r="I406" s="64" t="s">
        <v>1157</v>
      </c>
      <c r="J406" s="65" t="s">
        <v>1158</v>
      </c>
      <c r="K406" s="64">
        <v>9366</v>
      </c>
      <c r="L406" s="64" t="s">
        <v>1159</v>
      </c>
      <c r="M406" s="65" t="s">
        <v>153</v>
      </c>
      <c r="N406" s="65"/>
      <c r="O406" s="66" t="s">
        <v>1160</v>
      </c>
      <c r="P406" s="66" t="s">
        <v>119</v>
      </c>
    </row>
    <row r="407" spans="1:16" x14ac:dyDescent="0.2">
      <c r="A407" s="38" t="str">
        <f t="shared" si="36"/>
        <v> BRNO 32 </v>
      </c>
      <c r="B407" s="2" t="str">
        <f t="shared" si="37"/>
        <v>I</v>
      </c>
      <c r="C407" s="38">
        <f t="shared" si="38"/>
        <v>50658.443399999996</v>
      </c>
      <c r="D407" t="str">
        <f t="shared" si="39"/>
        <v>vis</v>
      </c>
      <c r="E407">
        <f>VLOOKUP(C407,Active!C$21:E$958,3,FALSE)</f>
        <v>9366.0312321600104</v>
      </c>
      <c r="F407" s="2" t="s">
        <v>143</v>
      </c>
      <c r="G407" t="str">
        <f t="shared" si="40"/>
        <v>50658.4434</v>
      </c>
      <c r="H407" s="38">
        <f t="shared" si="41"/>
        <v>9366</v>
      </c>
      <c r="I407" s="64" t="s">
        <v>1161</v>
      </c>
      <c r="J407" s="65" t="s">
        <v>1162</v>
      </c>
      <c r="K407" s="64">
        <v>9366</v>
      </c>
      <c r="L407" s="64" t="s">
        <v>1163</v>
      </c>
      <c r="M407" s="65" t="s">
        <v>153</v>
      </c>
      <c r="N407" s="65"/>
      <c r="O407" s="66" t="s">
        <v>1164</v>
      </c>
      <c r="P407" s="66" t="s">
        <v>119</v>
      </c>
    </row>
    <row r="408" spans="1:16" x14ac:dyDescent="0.2">
      <c r="A408" s="38" t="str">
        <f t="shared" si="36"/>
        <v> BRNO 32 </v>
      </c>
      <c r="B408" s="2" t="str">
        <f t="shared" si="37"/>
        <v>I</v>
      </c>
      <c r="C408" s="38">
        <f t="shared" si="38"/>
        <v>50658.444100000001</v>
      </c>
      <c r="D408" t="str">
        <f t="shared" si="39"/>
        <v>vis</v>
      </c>
      <c r="E408">
        <f>VLOOKUP(C408,Active!C$21:E$958,3,FALSE)</f>
        <v>9366.032285998519</v>
      </c>
      <c r="F408" s="2" t="s">
        <v>143</v>
      </c>
      <c r="G408" t="str">
        <f t="shared" si="40"/>
        <v>50658.4441</v>
      </c>
      <c r="H408" s="38">
        <f t="shared" si="41"/>
        <v>9366</v>
      </c>
      <c r="I408" s="64" t="s">
        <v>1165</v>
      </c>
      <c r="J408" s="65" t="s">
        <v>1166</v>
      </c>
      <c r="K408" s="64">
        <v>9366</v>
      </c>
      <c r="L408" s="64" t="s">
        <v>1167</v>
      </c>
      <c r="M408" s="65" t="s">
        <v>153</v>
      </c>
      <c r="N408" s="65"/>
      <c r="O408" s="66" t="s">
        <v>685</v>
      </c>
      <c r="P408" s="66" t="s">
        <v>119</v>
      </c>
    </row>
    <row r="409" spans="1:16" x14ac:dyDescent="0.2">
      <c r="A409" s="38" t="str">
        <f t="shared" si="36"/>
        <v> BRNO 32 </v>
      </c>
      <c r="B409" s="2" t="str">
        <f t="shared" si="37"/>
        <v>I</v>
      </c>
      <c r="C409" s="38">
        <f t="shared" si="38"/>
        <v>50660.425300000003</v>
      </c>
      <c r="D409" t="str">
        <f t="shared" si="39"/>
        <v>vis</v>
      </c>
      <c r="E409">
        <f>VLOOKUP(C409,Active!C$21:E$958,3,FALSE)</f>
        <v>9369.0149500540774</v>
      </c>
      <c r="F409" s="2" t="s">
        <v>143</v>
      </c>
      <c r="G409" t="str">
        <f t="shared" si="40"/>
        <v>50660.4253</v>
      </c>
      <c r="H409" s="38">
        <f t="shared" si="41"/>
        <v>9369</v>
      </c>
      <c r="I409" s="64" t="s">
        <v>1168</v>
      </c>
      <c r="J409" s="65" t="s">
        <v>1169</v>
      </c>
      <c r="K409" s="64">
        <v>9369</v>
      </c>
      <c r="L409" s="64" t="s">
        <v>1170</v>
      </c>
      <c r="M409" s="65" t="s">
        <v>153</v>
      </c>
      <c r="N409" s="65"/>
      <c r="O409" s="66" t="s">
        <v>685</v>
      </c>
      <c r="P409" s="66" t="s">
        <v>119</v>
      </c>
    </row>
    <row r="410" spans="1:16" x14ac:dyDescent="0.2">
      <c r="A410" s="38" t="str">
        <f t="shared" si="36"/>
        <v> BRNO 32 </v>
      </c>
      <c r="B410" s="2" t="str">
        <f t="shared" si="37"/>
        <v>I</v>
      </c>
      <c r="C410" s="38">
        <f t="shared" si="38"/>
        <v>50660.431499999999</v>
      </c>
      <c r="D410" t="str">
        <f t="shared" si="39"/>
        <v>vis</v>
      </c>
      <c r="E410">
        <f>VLOOKUP(C410,Active!C$21:E$958,3,FALSE)</f>
        <v>9369.024284052226</v>
      </c>
      <c r="F410" s="2" t="s">
        <v>143</v>
      </c>
      <c r="G410" t="str">
        <f t="shared" si="40"/>
        <v>50660.4315</v>
      </c>
      <c r="H410" s="38">
        <f t="shared" si="41"/>
        <v>9369</v>
      </c>
      <c r="I410" s="64" t="s">
        <v>1171</v>
      </c>
      <c r="J410" s="65" t="s">
        <v>1172</v>
      </c>
      <c r="K410" s="64">
        <v>9369</v>
      </c>
      <c r="L410" s="64" t="s">
        <v>1173</v>
      </c>
      <c r="M410" s="65" t="s">
        <v>153</v>
      </c>
      <c r="N410" s="65"/>
      <c r="O410" s="66" t="s">
        <v>691</v>
      </c>
      <c r="P410" s="66" t="s">
        <v>119</v>
      </c>
    </row>
    <row r="411" spans="1:16" x14ac:dyDescent="0.2">
      <c r="A411" s="38" t="str">
        <f t="shared" si="36"/>
        <v> BRNO 32 </v>
      </c>
      <c r="B411" s="2" t="str">
        <f t="shared" si="37"/>
        <v>I</v>
      </c>
      <c r="C411" s="38">
        <f t="shared" si="38"/>
        <v>50660.433599999997</v>
      </c>
      <c r="D411" t="str">
        <f t="shared" si="39"/>
        <v>vis</v>
      </c>
      <c r="E411">
        <f>VLOOKUP(C411,Active!C$21:E$958,3,FALSE)</f>
        <v>9369.0274455677263</v>
      </c>
      <c r="F411" s="2" t="s">
        <v>143</v>
      </c>
      <c r="G411" t="str">
        <f t="shared" si="40"/>
        <v>50660.4336</v>
      </c>
      <c r="H411" s="38">
        <f t="shared" si="41"/>
        <v>9369</v>
      </c>
      <c r="I411" s="64" t="s">
        <v>1174</v>
      </c>
      <c r="J411" s="65" t="s">
        <v>1175</v>
      </c>
      <c r="K411" s="64">
        <v>9369</v>
      </c>
      <c r="L411" s="64" t="s">
        <v>1176</v>
      </c>
      <c r="M411" s="65" t="s">
        <v>153</v>
      </c>
      <c r="N411" s="65"/>
      <c r="O411" s="66" t="s">
        <v>737</v>
      </c>
      <c r="P411" s="66" t="s">
        <v>119</v>
      </c>
    </row>
    <row r="412" spans="1:16" x14ac:dyDescent="0.2">
      <c r="A412" s="38" t="str">
        <f t="shared" si="36"/>
        <v> BRNO 32 </v>
      </c>
      <c r="B412" s="2" t="str">
        <f t="shared" si="37"/>
        <v>I</v>
      </c>
      <c r="C412" s="38">
        <f t="shared" si="38"/>
        <v>50662.421000000002</v>
      </c>
      <c r="D412" t="str">
        <f t="shared" si="39"/>
        <v>vis</v>
      </c>
      <c r="E412">
        <f>VLOOKUP(C412,Active!C$21:E$958,3,FALSE)</f>
        <v>9372.019443621446</v>
      </c>
      <c r="F412" s="2" t="s">
        <v>143</v>
      </c>
      <c r="G412" t="str">
        <f t="shared" si="40"/>
        <v>50662.4210</v>
      </c>
      <c r="H412" s="38">
        <f t="shared" si="41"/>
        <v>9372</v>
      </c>
      <c r="I412" s="64" t="s">
        <v>1177</v>
      </c>
      <c r="J412" s="65" t="s">
        <v>1178</v>
      </c>
      <c r="K412" s="64">
        <v>9372</v>
      </c>
      <c r="L412" s="64" t="s">
        <v>1179</v>
      </c>
      <c r="M412" s="65" t="s">
        <v>153</v>
      </c>
      <c r="N412" s="65"/>
      <c r="O412" s="66" t="s">
        <v>729</v>
      </c>
      <c r="P412" s="66" t="s">
        <v>119</v>
      </c>
    </row>
    <row r="413" spans="1:16" x14ac:dyDescent="0.2">
      <c r="A413" s="38" t="str">
        <f t="shared" si="36"/>
        <v> BRNO 32 </v>
      </c>
      <c r="B413" s="2" t="str">
        <f t="shared" si="37"/>
        <v>I</v>
      </c>
      <c r="C413" s="38">
        <f t="shared" si="38"/>
        <v>50662.422400000003</v>
      </c>
      <c r="D413" t="str">
        <f t="shared" si="39"/>
        <v>vis</v>
      </c>
      <c r="E413">
        <f>VLOOKUP(C413,Active!C$21:E$958,3,FALSE)</f>
        <v>9372.0215512984505</v>
      </c>
      <c r="F413" s="2" t="s">
        <v>143</v>
      </c>
      <c r="G413" t="str">
        <f t="shared" si="40"/>
        <v>50662.4224</v>
      </c>
      <c r="H413" s="38">
        <f t="shared" si="41"/>
        <v>9372</v>
      </c>
      <c r="I413" s="64" t="s">
        <v>1180</v>
      </c>
      <c r="J413" s="65" t="s">
        <v>1181</v>
      </c>
      <c r="K413" s="64">
        <v>9372</v>
      </c>
      <c r="L413" s="64" t="s">
        <v>1182</v>
      </c>
      <c r="M413" s="65" t="s">
        <v>153</v>
      </c>
      <c r="N413" s="65"/>
      <c r="O413" s="66" t="s">
        <v>1164</v>
      </c>
      <c r="P413" s="66" t="s">
        <v>119</v>
      </c>
    </row>
    <row r="414" spans="1:16" x14ac:dyDescent="0.2">
      <c r="A414" s="38" t="str">
        <f t="shared" si="36"/>
        <v> BRNO 32 </v>
      </c>
      <c r="B414" s="2" t="str">
        <f t="shared" si="37"/>
        <v>I</v>
      </c>
      <c r="C414" s="38">
        <f t="shared" si="38"/>
        <v>50662.427300000003</v>
      </c>
      <c r="D414" t="str">
        <f t="shared" si="39"/>
        <v>vis</v>
      </c>
      <c r="E414">
        <f>VLOOKUP(C414,Active!C$21:E$958,3,FALSE)</f>
        <v>9372.0289281679597</v>
      </c>
      <c r="F414" s="2" t="s">
        <v>143</v>
      </c>
      <c r="G414" t="str">
        <f t="shared" si="40"/>
        <v>50662.4273</v>
      </c>
      <c r="H414" s="38">
        <f t="shared" si="41"/>
        <v>9372</v>
      </c>
      <c r="I414" s="64" t="s">
        <v>1183</v>
      </c>
      <c r="J414" s="65" t="s">
        <v>1184</v>
      </c>
      <c r="K414" s="64">
        <v>9372</v>
      </c>
      <c r="L414" s="64" t="s">
        <v>1185</v>
      </c>
      <c r="M414" s="65" t="s">
        <v>153</v>
      </c>
      <c r="N414" s="65"/>
      <c r="O414" s="66" t="s">
        <v>691</v>
      </c>
      <c r="P414" s="66" t="s">
        <v>119</v>
      </c>
    </row>
    <row r="415" spans="1:16" x14ac:dyDescent="0.2">
      <c r="A415" s="38" t="str">
        <f t="shared" si="36"/>
        <v>VSB 47 </v>
      </c>
      <c r="B415" s="2" t="str">
        <f t="shared" si="37"/>
        <v>I</v>
      </c>
      <c r="C415" s="38">
        <f t="shared" si="38"/>
        <v>50671.044000000002</v>
      </c>
      <c r="D415" t="str">
        <f t="shared" si="39"/>
        <v>vis</v>
      </c>
      <c r="E415">
        <f>VLOOKUP(C415,Active!C$21:E$958,3,FALSE)</f>
        <v>9385.0012284745953</v>
      </c>
      <c r="F415" s="2" t="s">
        <v>143</v>
      </c>
      <c r="G415" t="str">
        <f t="shared" si="40"/>
        <v>50671.044</v>
      </c>
      <c r="H415" s="38">
        <f t="shared" si="41"/>
        <v>9385</v>
      </c>
      <c r="I415" s="64" t="s">
        <v>1186</v>
      </c>
      <c r="J415" s="65" t="s">
        <v>1187</v>
      </c>
      <c r="K415" s="64">
        <v>9385</v>
      </c>
      <c r="L415" s="64" t="s">
        <v>432</v>
      </c>
      <c r="M415" s="65" t="s">
        <v>777</v>
      </c>
      <c r="N415" s="65" t="s">
        <v>143</v>
      </c>
      <c r="O415" s="66" t="s">
        <v>1144</v>
      </c>
      <c r="P415" s="67" t="s">
        <v>43</v>
      </c>
    </row>
    <row r="416" spans="1:16" x14ac:dyDescent="0.2">
      <c r="A416" s="38" t="str">
        <f t="shared" si="36"/>
        <v>VSB 47 </v>
      </c>
      <c r="B416" s="2" t="str">
        <f t="shared" si="37"/>
        <v>II</v>
      </c>
      <c r="C416" s="38">
        <f t="shared" si="38"/>
        <v>50672.046999999999</v>
      </c>
      <c r="D416" t="str">
        <f t="shared" si="39"/>
        <v>vis</v>
      </c>
      <c r="E416">
        <f>VLOOKUP(C416,Active!C$21:E$958,3,FALSE)</f>
        <v>9386.5112284986772</v>
      </c>
      <c r="F416" s="2" t="s">
        <v>143</v>
      </c>
      <c r="G416" t="str">
        <f t="shared" si="40"/>
        <v>50672.047</v>
      </c>
      <c r="H416" s="38">
        <f t="shared" si="41"/>
        <v>9386.5</v>
      </c>
      <c r="I416" s="64" t="s">
        <v>1188</v>
      </c>
      <c r="J416" s="65" t="s">
        <v>1189</v>
      </c>
      <c r="K416" s="64">
        <v>9386.5</v>
      </c>
      <c r="L416" s="64" t="s">
        <v>203</v>
      </c>
      <c r="M416" s="65" t="s">
        <v>777</v>
      </c>
      <c r="N416" s="65" t="s">
        <v>143</v>
      </c>
      <c r="O416" s="66" t="s">
        <v>1144</v>
      </c>
      <c r="P416" s="67" t="s">
        <v>43</v>
      </c>
    </row>
    <row r="417" spans="1:16" x14ac:dyDescent="0.2">
      <c r="A417" s="38" t="str">
        <f t="shared" si="36"/>
        <v> BRNO 32 </v>
      </c>
      <c r="B417" s="2" t="str">
        <f t="shared" si="37"/>
        <v>I</v>
      </c>
      <c r="C417" s="38">
        <f t="shared" si="38"/>
        <v>51016.4401</v>
      </c>
      <c r="D417" t="str">
        <f t="shared" si="39"/>
        <v>vis</v>
      </c>
      <c r="E417">
        <f>VLOOKUP(C417,Active!C$21:E$958,3,FALSE)</f>
        <v>9904.9893833298356</v>
      </c>
      <c r="F417" s="2" t="s">
        <v>143</v>
      </c>
      <c r="G417" t="str">
        <f t="shared" si="40"/>
        <v>51016.4401</v>
      </c>
      <c r="H417" s="38">
        <f t="shared" si="41"/>
        <v>9905</v>
      </c>
      <c r="I417" s="64" t="s">
        <v>1190</v>
      </c>
      <c r="J417" s="65" t="s">
        <v>1191</v>
      </c>
      <c r="K417" s="64">
        <v>9905</v>
      </c>
      <c r="L417" s="64" t="s">
        <v>1192</v>
      </c>
      <c r="M417" s="65" t="s">
        <v>153</v>
      </c>
      <c r="N417" s="65"/>
      <c r="O417" s="66" t="s">
        <v>1193</v>
      </c>
      <c r="P417" s="66" t="s">
        <v>119</v>
      </c>
    </row>
    <row r="418" spans="1:16" x14ac:dyDescent="0.2">
      <c r="A418" s="38" t="str">
        <f t="shared" si="36"/>
        <v> BRNO 32 </v>
      </c>
      <c r="B418" s="2" t="str">
        <f t="shared" si="37"/>
        <v>I</v>
      </c>
      <c r="C418" s="38">
        <f t="shared" si="38"/>
        <v>51016.446400000001</v>
      </c>
      <c r="D418" t="str">
        <f t="shared" si="39"/>
        <v>vis</v>
      </c>
      <c r="E418">
        <f>VLOOKUP(C418,Active!C$21:E$958,3,FALSE)</f>
        <v>9904.9988678763493</v>
      </c>
      <c r="F418" s="2" t="s">
        <v>143</v>
      </c>
      <c r="G418" t="str">
        <f t="shared" si="40"/>
        <v>51016.4464</v>
      </c>
      <c r="H418" s="38">
        <f t="shared" si="41"/>
        <v>9905</v>
      </c>
      <c r="I418" s="64" t="s">
        <v>1194</v>
      </c>
      <c r="J418" s="65" t="s">
        <v>1195</v>
      </c>
      <c r="K418" s="64">
        <v>9905</v>
      </c>
      <c r="L418" s="64" t="s">
        <v>1196</v>
      </c>
      <c r="M418" s="65" t="s">
        <v>153</v>
      </c>
      <c r="N418" s="65"/>
      <c r="O418" s="66" t="s">
        <v>1197</v>
      </c>
      <c r="P418" s="66" t="s">
        <v>119</v>
      </c>
    </row>
    <row r="419" spans="1:16" x14ac:dyDescent="0.2">
      <c r="A419" s="38" t="str">
        <f t="shared" si="36"/>
        <v> BRNO 32 </v>
      </c>
      <c r="B419" s="2" t="str">
        <f t="shared" si="37"/>
        <v>I</v>
      </c>
      <c r="C419" s="38">
        <f t="shared" si="38"/>
        <v>51016.448499999999</v>
      </c>
      <c r="D419" t="str">
        <f t="shared" si="39"/>
        <v>vis</v>
      </c>
      <c r="E419">
        <f>VLOOKUP(C419,Active!C$21:E$958,3,FALSE)</f>
        <v>9905.0020293918515</v>
      </c>
      <c r="F419" s="2" t="s">
        <v>143</v>
      </c>
      <c r="G419" t="str">
        <f t="shared" si="40"/>
        <v>51016.4485</v>
      </c>
      <c r="H419" s="38">
        <f t="shared" si="41"/>
        <v>9905</v>
      </c>
      <c r="I419" s="64" t="s">
        <v>1198</v>
      </c>
      <c r="J419" s="65" t="s">
        <v>1199</v>
      </c>
      <c r="K419" s="64">
        <v>9905</v>
      </c>
      <c r="L419" s="64" t="s">
        <v>1200</v>
      </c>
      <c r="M419" s="65" t="s">
        <v>153</v>
      </c>
      <c r="N419" s="65"/>
      <c r="O419" s="66" t="s">
        <v>737</v>
      </c>
      <c r="P419" s="66" t="s">
        <v>119</v>
      </c>
    </row>
    <row r="420" spans="1:16" x14ac:dyDescent="0.2">
      <c r="A420" s="38" t="str">
        <f t="shared" si="36"/>
        <v> BRNO 32 </v>
      </c>
      <c r="B420" s="2" t="str">
        <f t="shared" si="37"/>
        <v>I</v>
      </c>
      <c r="C420" s="38">
        <f t="shared" si="38"/>
        <v>51016.450599999996</v>
      </c>
      <c r="D420" t="str">
        <f t="shared" si="39"/>
        <v>vis</v>
      </c>
      <c r="E420">
        <f>VLOOKUP(C420,Active!C$21:E$958,3,FALSE)</f>
        <v>9905.0051909073518</v>
      </c>
      <c r="F420" s="2" t="s">
        <v>143</v>
      </c>
      <c r="G420" t="str">
        <f t="shared" si="40"/>
        <v>51016.4506</v>
      </c>
      <c r="H420" s="38">
        <f t="shared" si="41"/>
        <v>9905</v>
      </c>
      <c r="I420" s="64" t="s">
        <v>1201</v>
      </c>
      <c r="J420" s="65" t="s">
        <v>1202</v>
      </c>
      <c r="K420" s="64">
        <v>9905</v>
      </c>
      <c r="L420" s="64" t="s">
        <v>1203</v>
      </c>
      <c r="M420" s="65" t="s">
        <v>153</v>
      </c>
      <c r="N420" s="65"/>
      <c r="O420" s="66" t="s">
        <v>1160</v>
      </c>
      <c r="P420" s="66" t="s">
        <v>119</v>
      </c>
    </row>
    <row r="421" spans="1:16" x14ac:dyDescent="0.2">
      <c r="A421" s="38" t="str">
        <f t="shared" si="36"/>
        <v> BRNO 32 </v>
      </c>
      <c r="B421" s="2" t="str">
        <f t="shared" si="37"/>
        <v>I</v>
      </c>
      <c r="C421" s="38">
        <f t="shared" si="38"/>
        <v>51016.450599999996</v>
      </c>
      <c r="D421" t="str">
        <f t="shared" si="39"/>
        <v>vis</v>
      </c>
      <c r="E421">
        <f>VLOOKUP(C421,Active!C$21:E$958,3,FALSE)</f>
        <v>9905.0051909073518</v>
      </c>
      <c r="F421" s="2" t="s">
        <v>143</v>
      </c>
      <c r="G421" t="str">
        <f t="shared" si="40"/>
        <v>51016.4506</v>
      </c>
      <c r="H421" s="38">
        <f t="shared" si="41"/>
        <v>9905</v>
      </c>
      <c r="I421" s="64" t="s">
        <v>1201</v>
      </c>
      <c r="J421" s="65" t="s">
        <v>1202</v>
      </c>
      <c r="K421" s="64">
        <v>9905</v>
      </c>
      <c r="L421" s="64" t="s">
        <v>1203</v>
      </c>
      <c r="M421" s="65" t="s">
        <v>153</v>
      </c>
      <c r="N421" s="65"/>
      <c r="O421" s="66" t="s">
        <v>729</v>
      </c>
      <c r="P421" s="66" t="s">
        <v>119</v>
      </c>
    </row>
    <row r="422" spans="1:16" x14ac:dyDescent="0.2">
      <c r="A422" s="38" t="str">
        <f t="shared" si="36"/>
        <v> BRNO 32 </v>
      </c>
      <c r="B422" s="2" t="str">
        <f t="shared" si="37"/>
        <v>I</v>
      </c>
      <c r="C422" s="38">
        <f t="shared" si="38"/>
        <v>51016.465100000001</v>
      </c>
      <c r="D422" t="str">
        <f t="shared" si="39"/>
        <v>vis</v>
      </c>
      <c r="E422">
        <f>VLOOKUP(C422,Active!C$21:E$958,3,FALSE)</f>
        <v>9905.0270204191729</v>
      </c>
      <c r="F422" s="2" t="s">
        <v>143</v>
      </c>
      <c r="G422" t="str">
        <f t="shared" si="40"/>
        <v>51016.4651</v>
      </c>
      <c r="H422" s="38">
        <f t="shared" si="41"/>
        <v>9905</v>
      </c>
      <c r="I422" s="64" t="s">
        <v>1204</v>
      </c>
      <c r="J422" s="65" t="s">
        <v>1205</v>
      </c>
      <c r="K422" s="64">
        <v>9905</v>
      </c>
      <c r="L422" s="64" t="s">
        <v>1206</v>
      </c>
      <c r="M422" s="65" t="s">
        <v>153</v>
      </c>
      <c r="N422" s="65"/>
      <c r="O422" s="66" t="s">
        <v>685</v>
      </c>
      <c r="P422" s="66" t="s">
        <v>119</v>
      </c>
    </row>
    <row r="423" spans="1:16" x14ac:dyDescent="0.2">
      <c r="A423" s="38" t="str">
        <f t="shared" si="36"/>
        <v>OEJV 0074 </v>
      </c>
      <c r="B423" s="2" t="str">
        <f t="shared" si="37"/>
        <v>I</v>
      </c>
      <c r="C423" s="38">
        <f t="shared" si="38"/>
        <v>52106.45</v>
      </c>
      <c r="D423" t="str">
        <f t="shared" si="39"/>
        <v>vis</v>
      </c>
      <c r="E423" t="e">
        <f>VLOOKUP(C423,Active!C$21:E$958,3,FALSE)</f>
        <v>#N/A</v>
      </c>
      <c r="F423" s="2" t="s">
        <v>143</v>
      </c>
      <c r="G423" t="str">
        <f t="shared" si="40"/>
        <v>52106.450</v>
      </c>
      <c r="H423" s="38">
        <f t="shared" si="41"/>
        <v>11546</v>
      </c>
      <c r="I423" s="64" t="s">
        <v>1207</v>
      </c>
      <c r="J423" s="65" t="s">
        <v>1208</v>
      </c>
      <c r="K423" s="64">
        <v>11546</v>
      </c>
      <c r="L423" s="64" t="s">
        <v>1209</v>
      </c>
      <c r="M423" s="65" t="s">
        <v>153</v>
      </c>
      <c r="N423" s="65"/>
      <c r="O423" s="66" t="s">
        <v>1210</v>
      </c>
      <c r="P423" s="67" t="s">
        <v>779</v>
      </c>
    </row>
    <row r="424" spans="1:16" x14ac:dyDescent="0.2">
      <c r="A424" s="38" t="str">
        <f t="shared" si="36"/>
        <v>OEJV 0074 </v>
      </c>
      <c r="B424" s="2" t="str">
        <f t="shared" si="37"/>
        <v>I</v>
      </c>
      <c r="C424" s="38">
        <f t="shared" si="38"/>
        <v>52106.451999999997</v>
      </c>
      <c r="D424" t="str">
        <f t="shared" si="39"/>
        <v>vis</v>
      </c>
      <c r="E424" t="e">
        <f>VLOOKUP(C424,Active!C$21:E$958,3,FALSE)</f>
        <v>#N/A</v>
      </c>
      <c r="F424" s="2" t="s">
        <v>143</v>
      </c>
      <c r="G424" t="str">
        <f t="shared" si="40"/>
        <v>52106.452</v>
      </c>
      <c r="H424" s="38">
        <f t="shared" si="41"/>
        <v>11546</v>
      </c>
      <c r="I424" s="64" t="s">
        <v>1211</v>
      </c>
      <c r="J424" s="65" t="s">
        <v>1212</v>
      </c>
      <c r="K424" s="64">
        <v>11546</v>
      </c>
      <c r="L424" s="64" t="s">
        <v>984</v>
      </c>
      <c r="M424" s="65" t="s">
        <v>153</v>
      </c>
      <c r="N424" s="65"/>
      <c r="O424" s="66" t="s">
        <v>1213</v>
      </c>
      <c r="P424" s="67" t="s">
        <v>779</v>
      </c>
    </row>
    <row r="425" spans="1:16" x14ac:dyDescent="0.2">
      <c r="A425" s="38" t="str">
        <f t="shared" si="36"/>
        <v>OEJV 0074 </v>
      </c>
      <c r="B425" s="2" t="str">
        <f t="shared" si="37"/>
        <v>I</v>
      </c>
      <c r="C425" s="38">
        <f t="shared" si="38"/>
        <v>52106.453999999998</v>
      </c>
      <c r="D425" t="str">
        <f t="shared" si="39"/>
        <v>vis</v>
      </c>
      <c r="E425" t="e">
        <f>VLOOKUP(C425,Active!C$21:E$958,3,FALSE)</f>
        <v>#N/A</v>
      </c>
      <c r="F425" s="2" t="s">
        <v>143</v>
      </c>
      <c r="G425" t="str">
        <f t="shared" si="40"/>
        <v>52106.454</v>
      </c>
      <c r="H425" s="38">
        <f t="shared" si="41"/>
        <v>11546</v>
      </c>
      <c r="I425" s="64" t="s">
        <v>1214</v>
      </c>
      <c r="J425" s="65" t="s">
        <v>1215</v>
      </c>
      <c r="K425" s="64">
        <v>11546</v>
      </c>
      <c r="L425" s="64" t="s">
        <v>922</v>
      </c>
      <c r="M425" s="65" t="s">
        <v>153</v>
      </c>
      <c r="N425" s="65"/>
      <c r="O425" s="66" t="s">
        <v>729</v>
      </c>
      <c r="P425" s="67" t="s">
        <v>779</v>
      </c>
    </row>
    <row r="426" spans="1:16" x14ac:dyDescent="0.2">
      <c r="A426" s="38" t="str">
        <f t="shared" si="36"/>
        <v>OEJV 0074 </v>
      </c>
      <c r="B426" s="2" t="str">
        <f t="shared" si="37"/>
        <v>I</v>
      </c>
      <c r="C426" s="38">
        <f t="shared" si="38"/>
        <v>52106.462</v>
      </c>
      <c r="D426" t="str">
        <f t="shared" si="39"/>
        <v>vis</v>
      </c>
      <c r="E426" t="e">
        <f>VLOOKUP(C426,Active!C$21:E$958,3,FALSE)</f>
        <v>#N/A</v>
      </c>
      <c r="F426" s="2" t="s">
        <v>143</v>
      </c>
      <c r="G426" t="str">
        <f t="shared" si="40"/>
        <v>52106.462</v>
      </c>
      <c r="H426" s="38">
        <f t="shared" si="41"/>
        <v>11546</v>
      </c>
      <c r="I426" s="64" t="s">
        <v>1216</v>
      </c>
      <c r="J426" s="65" t="s">
        <v>1217</v>
      </c>
      <c r="K426" s="64">
        <v>11546</v>
      </c>
      <c r="L426" s="64" t="s">
        <v>568</v>
      </c>
      <c r="M426" s="65" t="s">
        <v>153</v>
      </c>
      <c r="N426" s="65"/>
      <c r="O426" s="66" t="s">
        <v>1218</v>
      </c>
      <c r="P426" s="67" t="s">
        <v>779</v>
      </c>
    </row>
    <row r="427" spans="1:16" x14ac:dyDescent="0.2">
      <c r="A427" s="38" t="str">
        <f t="shared" si="36"/>
        <v>OEJV 0074 </v>
      </c>
      <c r="B427" s="2" t="str">
        <f t="shared" si="37"/>
        <v>I</v>
      </c>
      <c r="C427" s="38">
        <f t="shared" si="38"/>
        <v>52106.463000000003</v>
      </c>
      <c r="D427" t="str">
        <f t="shared" si="39"/>
        <v>vis</v>
      </c>
      <c r="E427" t="e">
        <f>VLOOKUP(C427,Active!C$21:E$958,3,FALSE)</f>
        <v>#N/A</v>
      </c>
      <c r="F427" s="2" t="s">
        <v>143</v>
      </c>
      <c r="G427" t="str">
        <f t="shared" si="40"/>
        <v>52106.463</v>
      </c>
      <c r="H427" s="38">
        <f t="shared" si="41"/>
        <v>11546</v>
      </c>
      <c r="I427" s="64" t="s">
        <v>1219</v>
      </c>
      <c r="J427" s="65" t="s">
        <v>1220</v>
      </c>
      <c r="K427" s="64">
        <v>11546</v>
      </c>
      <c r="L427" s="64" t="s">
        <v>432</v>
      </c>
      <c r="M427" s="65" t="s">
        <v>153</v>
      </c>
      <c r="N427" s="65"/>
      <c r="O427" s="66" t="s">
        <v>1221</v>
      </c>
      <c r="P427" s="67" t="s">
        <v>779</v>
      </c>
    </row>
    <row r="428" spans="1:16" x14ac:dyDescent="0.2">
      <c r="A428" s="38" t="str">
        <f t="shared" si="36"/>
        <v>OEJV 0074 </v>
      </c>
      <c r="B428" s="2" t="str">
        <f t="shared" si="37"/>
        <v>I</v>
      </c>
      <c r="C428" s="38">
        <f t="shared" si="38"/>
        <v>52106.463000000003</v>
      </c>
      <c r="D428" t="str">
        <f t="shared" si="39"/>
        <v>vis</v>
      </c>
      <c r="E428" t="e">
        <f>VLOOKUP(C428,Active!C$21:E$958,3,FALSE)</f>
        <v>#N/A</v>
      </c>
      <c r="F428" s="2" t="s">
        <v>143</v>
      </c>
      <c r="G428" t="str">
        <f t="shared" si="40"/>
        <v>52106.463</v>
      </c>
      <c r="H428" s="38">
        <f t="shared" si="41"/>
        <v>11546</v>
      </c>
      <c r="I428" s="64" t="s">
        <v>1219</v>
      </c>
      <c r="J428" s="65" t="s">
        <v>1220</v>
      </c>
      <c r="K428" s="64">
        <v>11546</v>
      </c>
      <c r="L428" s="64" t="s">
        <v>432</v>
      </c>
      <c r="M428" s="65" t="s">
        <v>153</v>
      </c>
      <c r="N428" s="65"/>
      <c r="O428" s="66" t="s">
        <v>1222</v>
      </c>
      <c r="P428" s="67" t="s">
        <v>779</v>
      </c>
    </row>
    <row r="429" spans="1:16" x14ac:dyDescent="0.2">
      <c r="A429" s="38" t="str">
        <f t="shared" si="36"/>
        <v>OEJV 0074 </v>
      </c>
      <c r="B429" s="2" t="str">
        <f t="shared" si="37"/>
        <v>I</v>
      </c>
      <c r="C429" s="38">
        <f t="shared" si="38"/>
        <v>52106.463000000003</v>
      </c>
      <c r="D429" t="str">
        <f t="shared" si="39"/>
        <v>vis</v>
      </c>
      <c r="E429" t="e">
        <f>VLOOKUP(C429,Active!C$21:E$958,3,FALSE)</f>
        <v>#N/A</v>
      </c>
      <c r="F429" s="2" t="s">
        <v>143</v>
      </c>
      <c r="G429" t="str">
        <f t="shared" si="40"/>
        <v>52106.463</v>
      </c>
      <c r="H429" s="38">
        <f t="shared" si="41"/>
        <v>11546</v>
      </c>
      <c r="I429" s="64" t="s">
        <v>1219</v>
      </c>
      <c r="J429" s="65" t="s">
        <v>1220</v>
      </c>
      <c r="K429" s="64">
        <v>11546</v>
      </c>
      <c r="L429" s="64" t="s">
        <v>432</v>
      </c>
      <c r="M429" s="65" t="s">
        <v>153</v>
      </c>
      <c r="N429" s="65"/>
      <c r="O429" s="66" t="s">
        <v>685</v>
      </c>
      <c r="P429" s="67" t="s">
        <v>779</v>
      </c>
    </row>
    <row r="430" spans="1:16" x14ac:dyDescent="0.2">
      <c r="A430" s="38" t="str">
        <f t="shared" si="36"/>
        <v>OEJV 0074 </v>
      </c>
      <c r="B430" s="2" t="str">
        <f t="shared" si="37"/>
        <v>I</v>
      </c>
      <c r="C430" s="38">
        <f t="shared" si="38"/>
        <v>52106.463000000003</v>
      </c>
      <c r="D430" t="str">
        <f t="shared" si="39"/>
        <v>vis</v>
      </c>
      <c r="E430" t="e">
        <f>VLOOKUP(C430,Active!C$21:E$958,3,FALSE)</f>
        <v>#N/A</v>
      </c>
      <c r="F430" s="2" t="s">
        <v>143</v>
      </c>
      <c r="G430" t="str">
        <f t="shared" si="40"/>
        <v>52106.463</v>
      </c>
      <c r="H430" s="38">
        <f t="shared" si="41"/>
        <v>11546</v>
      </c>
      <c r="I430" s="64" t="s">
        <v>1219</v>
      </c>
      <c r="J430" s="65" t="s">
        <v>1220</v>
      </c>
      <c r="K430" s="64">
        <v>11546</v>
      </c>
      <c r="L430" s="64" t="s">
        <v>432</v>
      </c>
      <c r="M430" s="65" t="s">
        <v>153</v>
      </c>
      <c r="N430" s="65"/>
      <c r="O430" s="66" t="s">
        <v>1223</v>
      </c>
      <c r="P430" s="67" t="s">
        <v>779</v>
      </c>
    </row>
    <row r="431" spans="1:16" x14ac:dyDescent="0.2">
      <c r="A431" s="38" t="str">
        <f t="shared" si="36"/>
        <v>OEJV 0074 </v>
      </c>
      <c r="B431" s="2" t="str">
        <f t="shared" si="37"/>
        <v>I</v>
      </c>
      <c r="C431" s="38">
        <f t="shared" si="38"/>
        <v>52106.464</v>
      </c>
      <c r="D431" t="str">
        <f t="shared" si="39"/>
        <v>vis</v>
      </c>
      <c r="E431" t="e">
        <f>VLOOKUP(C431,Active!C$21:E$958,3,FALSE)</f>
        <v>#N/A</v>
      </c>
      <c r="F431" s="2" t="s">
        <v>143</v>
      </c>
      <c r="G431" t="str">
        <f t="shared" si="40"/>
        <v>52106.464</v>
      </c>
      <c r="H431" s="38">
        <f t="shared" si="41"/>
        <v>11546</v>
      </c>
      <c r="I431" s="64" t="s">
        <v>1224</v>
      </c>
      <c r="J431" s="65" t="s">
        <v>1225</v>
      </c>
      <c r="K431" s="64">
        <v>11546</v>
      </c>
      <c r="L431" s="64" t="s">
        <v>499</v>
      </c>
      <c r="M431" s="65" t="s">
        <v>153</v>
      </c>
      <c r="N431" s="65"/>
      <c r="O431" s="66" t="s">
        <v>1226</v>
      </c>
      <c r="P431" s="67" t="s">
        <v>779</v>
      </c>
    </row>
    <row r="432" spans="1:16" x14ac:dyDescent="0.2">
      <c r="A432" s="38" t="str">
        <f t="shared" si="36"/>
        <v>OEJV 0074 </v>
      </c>
      <c r="B432" s="2" t="str">
        <f t="shared" si="37"/>
        <v>I</v>
      </c>
      <c r="C432" s="38">
        <f t="shared" si="38"/>
        <v>52106.466</v>
      </c>
      <c r="D432" t="str">
        <f t="shared" si="39"/>
        <v>vis</v>
      </c>
      <c r="E432" t="e">
        <f>VLOOKUP(C432,Active!C$21:E$958,3,FALSE)</f>
        <v>#N/A</v>
      </c>
      <c r="F432" s="2" t="s">
        <v>143</v>
      </c>
      <c r="G432" t="str">
        <f t="shared" si="40"/>
        <v>52106.466</v>
      </c>
      <c r="H432" s="38">
        <f t="shared" si="41"/>
        <v>11546</v>
      </c>
      <c r="I432" s="64" t="s">
        <v>1227</v>
      </c>
      <c r="J432" s="65" t="s">
        <v>1228</v>
      </c>
      <c r="K432" s="64">
        <v>11546</v>
      </c>
      <c r="L432" s="64" t="s">
        <v>508</v>
      </c>
      <c r="M432" s="65" t="s">
        <v>153</v>
      </c>
      <c r="N432" s="65"/>
      <c r="O432" s="66" t="s">
        <v>1229</v>
      </c>
      <c r="P432" s="67" t="s">
        <v>779</v>
      </c>
    </row>
    <row r="433" spans="1:16" x14ac:dyDescent="0.2">
      <c r="A433" s="38" t="str">
        <f t="shared" si="36"/>
        <v>OEJV 0074 </v>
      </c>
      <c r="B433" s="2" t="str">
        <f t="shared" si="37"/>
        <v>I</v>
      </c>
      <c r="C433" s="38">
        <f t="shared" si="38"/>
        <v>52106.466</v>
      </c>
      <c r="D433" t="str">
        <f t="shared" si="39"/>
        <v>vis</v>
      </c>
      <c r="E433" t="e">
        <f>VLOOKUP(C433,Active!C$21:E$958,3,FALSE)</f>
        <v>#N/A</v>
      </c>
      <c r="F433" s="2" t="s">
        <v>143</v>
      </c>
      <c r="G433" t="str">
        <f t="shared" si="40"/>
        <v>52106.466</v>
      </c>
      <c r="H433" s="38">
        <f t="shared" si="41"/>
        <v>11546</v>
      </c>
      <c r="I433" s="64" t="s">
        <v>1227</v>
      </c>
      <c r="J433" s="65" t="s">
        <v>1228</v>
      </c>
      <c r="K433" s="64">
        <v>11546</v>
      </c>
      <c r="L433" s="64" t="s">
        <v>508</v>
      </c>
      <c r="M433" s="65" t="s">
        <v>153</v>
      </c>
      <c r="N433" s="65"/>
      <c r="O433" s="66" t="s">
        <v>1230</v>
      </c>
      <c r="P433" s="67" t="s">
        <v>779</v>
      </c>
    </row>
    <row r="434" spans="1:16" x14ac:dyDescent="0.2">
      <c r="A434" s="38" t="str">
        <f t="shared" si="36"/>
        <v>VSB 42 </v>
      </c>
      <c r="B434" s="2" t="str">
        <f t="shared" si="37"/>
        <v>I</v>
      </c>
      <c r="C434" s="38">
        <f t="shared" si="38"/>
        <v>52874.977099999996</v>
      </c>
      <c r="D434" t="str">
        <f t="shared" si="39"/>
        <v>vis</v>
      </c>
      <c r="E434">
        <f>VLOOKUP(C434,Active!C$21:E$958,3,FALSE)</f>
        <v>12702.986307325795</v>
      </c>
      <c r="F434" s="2" t="s">
        <v>143</v>
      </c>
      <c r="G434" t="str">
        <f t="shared" si="40"/>
        <v>52874.9771</v>
      </c>
      <c r="H434" s="38">
        <f t="shared" si="41"/>
        <v>12703</v>
      </c>
      <c r="I434" s="64" t="s">
        <v>1231</v>
      </c>
      <c r="J434" s="65" t="s">
        <v>1232</v>
      </c>
      <c r="K434" s="64">
        <v>12703</v>
      </c>
      <c r="L434" s="64" t="s">
        <v>1233</v>
      </c>
      <c r="M434" s="65" t="s">
        <v>238</v>
      </c>
      <c r="N434" s="65" t="s">
        <v>239</v>
      </c>
      <c r="O434" s="66" t="s">
        <v>1144</v>
      </c>
      <c r="P434" s="67" t="s">
        <v>130</v>
      </c>
    </row>
    <row r="435" spans="1:16" x14ac:dyDescent="0.2">
      <c r="A435" s="38" t="str">
        <f t="shared" si="36"/>
        <v>VSB 45 </v>
      </c>
      <c r="B435" s="2" t="str">
        <f t="shared" si="37"/>
        <v>I</v>
      </c>
      <c r="C435" s="38">
        <f t="shared" si="38"/>
        <v>53951.037700000001</v>
      </c>
      <c r="D435" t="str">
        <f t="shared" si="39"/>
        <v>vis</v>
      </c>
      <c r="E435">
        <f>VLOOKUP(C435,Active!C$21:E$958,3,FALSE)</f>
        <v>14322.977864573921</v>
      </c>
      <c r="F435" s="2" t="s">
        <v>143</v>
      </c>
      <c r="G435" t="str">
        <f t="shared" si="40"/>
        <v>53951.0377</v>
      </c>
      <c r="H435" s="38">
        <f t="shared" si="41"/>
        <v>14323</v>
      </c>
      <c r="I435" s="64" t="s">
        <v>1234</v>
      </c>
      <c r="J435" s="65" t="s">
        <v>1235</v>
      </c>
      <c r="K435" s="64">
        <v>14323</v>
      </c>
      <c r="L435" s="64" t="s">
        <v>1236</v>
      </c>
      <c r="M435" s="65" t="s">
        <v>238</v>
      </c>
      <c r="N435" s="65" t="s">
        <v>239</v>
      </c>
      <c r="O435" s="66" t="s">
        <v>1237</v>
      </c>
      <c r="P435" s="67" t="s">
        <v>131</v>
      </c>
    </row>
    <row r="436" spans="1:16" x14ac:dyDescent="0.2">
      <c r="A436" s="38" t="str">
        <f t="shared" si="36"/>
        <v>VSB 46 </v>
      </c>
      <c r="B436" s="2" t="str">
        <f t="shared" si="37"/>
        <v>I</v>
      </c>
      <c r="C436" s="38">
        <f t="shared" si="38"/>
        <v>54323.010499999997</v>
      </c>
      <c r="D436" t="str">
        <f t="shared" si="39"/>
        <v>vis</v>
      </c>
      <c r="E436">
        <f>VLOOKUP(C436,Active!C$21:E$958,3,FALSE)</f>
        <v>14882.97680471348</v>
      </c>
      <c r="F436" s="2" t="s">
        <v>143</v>
      </c>
      <c r="G436" t="str">
        <f t="shared" si="40"/>
        <v>54323.0105</v>
      </c>
      <c r="H436" s="38">
        <f t="shared" si="41"/>
        <v>14883</v>
      </c>
      <c r="I436" s="64" t="s">
        <v>1238</v>
      </c>
      <c r="J436" s="65" t="s">
        <v>1239</v>
      </c>
      <c r="K436" s="64">
        <v>14883</v>
      </c>
      <c r="L436" s="64" t="s">
        <v>1240</v>
      </c>
      <c r="M436" s="65" t="s">
        <v>777</v>
      </c>
      <c r="N436" s="65" t="s">
        <v>143</v>
      </c>
      <c r="O436" s="66" t="s">
        <v>1241</v>
      </c>
      <c r="P436" s="67" t="s">
        <v>132</v>
      </c>
    </row>
    <row r="437" spans="1:16" x14ac:dyDescent="0.2">
      <c r="A437" s="38" t="str">
        <f t="shared" si="36"/>
        <v>VSB 46 </v>
      </c>
      <c r="B437" s="2" t="str">
        <f t="shared" si="37"/>
        <v>I</v>
      </c>
      <c r="C437" s="38">
        <f t="shared" si="38"/>
        <v>54325.003199999999</v>
      </c>
      <c r="D437" t="str">
        <f t="shared" si="39"/>
        <v>vis</v>
      </c>
      <c r="E437">
        <f>VLOOKUP(C437,Active!C$21:E$958,3,FALSE)</f>
        <v>14885.976781830133</v>
      </c>
      <c r="F437" s="2" t="s">
        <v>143</v>
      </c>
      <c r="G437" t="str">
        <f t="shared" si="40"/>
        <v>54325.0032</v>
      </c>
      <c r="H437" s="38">
        <f t="shared" si="41"/>
        <v>14886</v>
      </c>
      <c r="I437" s="64" t="s">
        <v>1242</v>
      </c>
      <c r="J437" s="65" t="s">
        <v>1243</v>
      </c>
      <c r="K437" s="64">
        <v>14886</v>
      </c>
      <c r="L437" s="64" t="s">
        <v>1240</v>
      </c>
      <c r="M437" s="65" t="s">
        <v>777</v>
      </c>
      <c r="N437" s="65" t="s">
        <v>1244</v>
      </c>
      <c r="O437" s="66" t="s">
        <v>1144</v>
      </c>
      <c r="P437" s="67" t="s">
        <v>132</v>
      </c>
    </row>
    <row r="438" spans="1:16" x14ac:dyDescent="0.2">
      <c r="A438" s="38" t="str">
        <f t="shared" si="36"/>
        <v>OEJV 0137 </v>
      </c>
      <c r="B438" s="2" t="str">
        <f t="shared" si="37"/>
        <v>I</v>
      </c>
      <c r="C438" s="38">
        <f t="shared" si="38"/>
        <v>55016.4712</v>
      </c>
      <c r="D438" t="str">
        <f t="shared" si="39"/>
        <v>vis</v>
      </c>
      <c r="E438" t="e">
        <f>VLOOKUP(C438,Active!C$21:E$958,3,FALSE)</f>
        <v>#N/A</v>
      </c>
      <c r="F438" s="2" t="s">
        <v>143</v>
      </c>
      <c r="G438" t="str">
        <f t="shared" si="40"/>
        <v>55016.4712</v>
      </c>
      <c r="H438" s="38">
        <f t="shared" si="41"/>
        <v>15927</v>
      </c>
      <c r="I438" s="64" t="s">
        <v>1245</v>
      </c>
      <c r="J438" s="65" t="s">
        <v>1246</v>
      </c>
      <c r="K438" s="64">
        <v>15927</v>
      </c>
      <c r="L438" s="64" t="s">
        <v>1247</v>
      </c>
      <c r="M438" s="65" t="s">
        <v>777</v>
      </c>
      <c r="N438" s="65" t="s">
        <v>145</v>
      </c>
      <c r="O438" s="66" t="s">
        <v>788</v>
      </c>
      <c r="P438" s="67" t="s">
        <v>1248</v>
      </c>
    </row>
    <row r="439" spans="1:16" x14ac:dyDescent="0.2">
      <c r="A439" s="38" t="str">
        <f t="shared" si="36"/>
        <v>VSB 51 </v>
      </c>
      <c r="B439" s="2" t="str">
        <f t="shared" si="37"/>
        <v>I</v>
      </c>
      <c r="C439" s="38">
        <f t="shared" si="38"/>
        <v>55393.091500000002</v>
      </c>
      <c r="D439" t="str">
        <f t="shared" si="39"/>
        <v>vis</v>
      </c>
      <c r="E439">
        <f>VLOOKUP(C439,Active!C$21:E$958,3,FALSE)</f>
        <v>16493.966172386299</v>
      </c>
      <c r="F439" s="2" t="s">
        <v>143</v>
      </c>
      <c r="G439" t="str">
        <f t="shared" si="40"/>
        <v>55393.0915</v>
      </c>
      <c r="H439" s="38">
        <f t="shared" si="41"/>
        <v>16494</v>
      </c>
      <c r="I439" s="64" t="s">
        <v>1249</v>
      </c>
      <c r="J439" s="65" t="s">
        <v>1250</v>
      </c>
      <c r="K439" s="64">
        <v>16494</v>
      </c>
      <c r="L439" s="64" t="s">
        <v>1251</v>
      </c>
      <c r="M439" s="65" t="s">
        <v>777</v>
      </c>
      <c r="N439" s="65" t="s">
        <v>1244</v>
      </c>
      <c r="O439" s="66" t="s">
        <v>1144</v>
      </c>
      <c r="P439" s="67" t="s">
        <v>134</v>
      </c>
    </row>
    <row r="440" spans="1:16" x14ac:dyDescent="0.2">
      <c r="A440" s="38" t="str">
        <f t="shared" si="36"/>
        <v>OEJV 0160 </v>
      </c>
      <c r="B440" s="2" t="str">
        <f t="shared" si="37"/>
        <v>I</v>
      </c>
      <c r="C440" s="38">
        <f t="shared" si="38"/>
        <v>56492.400289999998</v>
      </c>
      <c r="D440" t="str">
        <f t="shared" si="39"/>
        <v>vis</v>
      </c>
      <c r="E440" t="e">
        <f>VLOOKUP(C440,Active!C$21:E$958,3,FALSE)</f>
        <v>#N/A</v>
      </c>
      <c r="F440" s="2" t="s">
        <v>143</v>
      </c>
      <c r="G440" t="str">
        <f t="shared" si="40"/>
        <v>56492.40029</v>
      </c>
      <c r="H440" s="38">
        <f t="shared" si="41"/>
        <v>18149</v>
      </c>
      <c r="I440" s="64" t="s">
        <v>1252</v>
      </c>
      <c r="J440" s="65" t="s">
        <v>1253</v>
      </c>
      <c r="K440" s="64">
        <v>18149</v>
      </c>
      <c r="L440" s="64" t="s">
        <v>1254</v>
      </c>
      <c r="M440" s="65" t="s">
        <v>777</v>
      </c>
      <c r="N440" s="65" t="s">
        <v>145</v>
      </c>
      <c r="O440" s="66" t="s">
        <v>1255</v>
      </c>
      <c r="P440" s="67" t="s">
        <v>789</v>
      </c>
    </row>
  </sheetData>
  <sheetProtection selectLockedCells="1" selectUnlockedCells="1"/>
  <hyperlinks>
    <hyperlink ref="P41" r:id="rId1"/>
    <hyperlink ref="P47" r:id="rId2"/>
    <hyperlink ref="P53" r:id="rId3"/>
    <hyperlink ref="P61" r:id="rId4"/>
    <hyperlink ref="P77" r:id="rId5"/>
    <hyperlink ref="P80" r:id="rId6"/>
    <hyperlink ref="P130" r:id="rId7"/>
    <hyperlink ref="P135" r:id="rId8"/>
    <hyperlink ref="P239" r:id="rId9"/>
    <hyperlink ref="P242" r:id="rId10"/>
    <hyperlink ref="P248" r:id="rId11"/>
    <hyperlink ref="P249" r:id="rId12"/>
    <hyperlink ref="P250" r:id="rId13"/>
    <hyperlink ref="P251" r:id="rId14"/>
    <hyperlink ref="P258" r:id="rId15"/>
    <hyperlink ref="P259" r:id="rId16"/>
    <hyperlink ref="P260" r:id="rId17"/>
    <hyperlink ref="P400" r:id="rId18"/>
    <hyperlink ref="P401" r:id="rId19"/>
    <hyperlink ref="P402" r:id="rId20"/>
    <hyperlink ref="P403" r:id="rId21"/>
    <hyperlink ref="P415" r:id="rId22"/>
    <hyperlink ref="P416" r:id="rId23"/>
    <hyperlink ref="P423" r:id="rId24"/>
    <hyperlink ref="P424" r:id="rId25"/>
    <hyperlink ref="P425" r:id="rId26"/>
    <hyperlink ref="P426" r:id="rId27"/>
    <hyperlink ref="P427" r:id="rId28"/>
    <hyperlink ref="P428" r:id="rId29"/>
    <hyperlink ref="P429" r:id="rId30"/>
    <hyperlink ref="P430" r:id="rId31"/>
    <hyperlink ref="P431" r:id="rId32"/>
    <hyperlink ref="P432" r:id="rId33"/>
    <hyperlink ref="P433" r:id="rId34"/>
    <hyperlink ref="P434" r:id="rId35"/>
    <hyperlink ref="P435" r:id="rId36"/>
    <hyperlink ref="P436" r:id="rId37"/>
    <hyperlink ref="P437" r:id="rId38"/>
    <hyperlink ref="P438" r:id="rId39"/>
    <hyperlink ref="P439" r:id="rId40"/>
    <hyperlink ref="P440" r:id="rId4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2023-01-24T04:45:49Z</dcterms:created>
  <dcterms:modified xsi:type="dcterms:W3CDTF">2023-01-24T04:45:49Z</dcterms:modified>
</cp:coreProperties>
</file>