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9F74858-1A1F-43B9-87E8-1067B6B45C68}" xr6:coauthVersionLast="47" xr6:coauthVersionMax="47" xr10:uidLastSave="{00000000-0000-0000-0000-000000000000}"/>
  <bookViews>
    <workbookView xWindow="13590" yWindow="780" windowWidth="13320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2" i="1" l="1"/>
  <c r="F372" i="1" s="1"/>
  <c r="G372" i="1" s="1"/>
  <c r="K372" i="1" s="1"/>
  <c r="Q372" i="1"/>
  <c r="E370" i="1"/>
  <c r="F370" i="1"/>
  <c r="G370" i="1"/>
  <c r="K370" i="1"/>
  <c r="F366" i="1"/>
  <c r="G366" i="1"/>
  <c r="F367" i="1"/>
  <c r="G367" i="1"/>
  <c r="E371" i="1"/>
  <c r="F371" i="1"/>
  <c r="G371" i="1"/>
  <c r="K371" i="1"/>
  <c r="Q370" i="1"/>
  <c r="Q371" i="1"/>
  <c r="D9" i="1"/>
  <c r="C9" i="1"/>
  <c r="E366" i="1"/>
  <c r="E367" i="1"/>
  <c r="E368" i="1"/>
  <c r="F368" i="1"/>
  <c r="G368" i="1"/>
  <c r="E369" i="1"/>
  <c r="F369" i="1"/>
  <c r="G369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G27" i="1"/>
  <c r="H27" i="1"/>
  <c r="E28" i="1"/>
  <c r="F28" i="1"/>
  <c r="E29" i="1"/>
  <c r="F29" i="1"/>
  <c r="G29" i="1"/>
  <c r="H29" i="1"/>
  <c r="E30" i="1"/>
  <c r="F30" i="1"/>
  <c r="E31" i="1"/>
  <c r="F31" i="1"/>
  <c r="E32" i="1"/>
  <c r="F32" i="1"/>
  <c r="E33" i="1"/>
  <c r="F33" i="1"/>
  <c r="G33" i="1"/>
  <c r="H33" i="1"/>
  <c r="E34" i="1"/>
  <c r="F34" i="1"/>
  <c r="E35" i="1"/>
  <c r="F35" i="1"/>
  <c r="E36" i="1"/>
  <c r="F36" i="1"/>
  <c r="G36" i="1"/>
  <c r="E37" i="1"/>
  <c r="F37" i="1"/>
  <c r="E38" i="1"/>
  <c r="F38" i="1"/>
  <c r="E39" i="1"/>
  <c r="F39" i="1"/>
  <c r="E40" i="1"/>
  <c r="F40" i="1"/>
  <c r="E41" i="1"/>
  <c r="F41" i="1"/>
  <c r="E42" i="1"/>
  <c r="F42" i="1"/>
  <c r="G42" i="1"/>
  <c r="H42" i="1"/>
  <c r="E43" i="1"/>
  <c r="F43" i="1"/>
  <c r="E44" i="1"/>
  <c r="F44" i="1"/>
  <c r="E45" i="1"/>
  <c r="F45" i="1"/>
  <c r="E46" i="1"/>
  <c r="F46" i="1"/>
  <c r="G46" i="1"/>
  <c r="H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G55" i="1"/>
  <c r="H55" i="1"/>
  <c r="E56" i="1"/>
  <c r="F56" i="1"/>
  <c r="E57" i="1"/>
  <c r="F57" i="1"/>
  <c r="E58" i="1"/>
  <c r="F58" i="1"/>
  <c r="E59" i="1"/>
  <c r="F59" i="1"/>
  <c r="E60" i="1"/>
  <c r="F60" i="1"/>
  <c r="E61" i="1"/>
  <c r="F61" i="1"/>
  <c r="G61" i="1"/>
  <c r="E62" i="1"/>
  <c r="F62" i="1"/>
  <c r="E63" i="1"/>
  <c r="F63" i="1"/>
  <c r="E64" i="1"/>
  <c r="F64" i="1"/>
  <c r="E65" i="1"/>
  <c r="F65" i="1"/>
  <c r="G65" i="1"/>
  <c r="E66" i="1"/>
  <c r="F66" i="1"/>
  <c r="E67" i="1"/>
  <c r="F67" i="1"/>
  <c r="E68" i="1"/>
  <c r="F68" i="1"/>
  <c r="G68" i="1"/>
  <c r="H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G87" i="1"/>
  <c r="E88" i="1"/>
  <c r="F88" i="1"/>
  <c r="E89" i="1"/>
  <c r="F89" i="1"/>
  <c r="E90" i="1"/>
  <c r="F90" i="1"/>
  <c r="E91" i="1"/>
  <c r="F91" i="1"/>
  <c r="G91" i="1"/>
  <c r="E92" i="1"/>
  <c r="F92" i="1"/>
  <c r="E93" i="1"/>
  <c r="F93" i="1"/>
  <c r="G93" i="1"/>
  <c r="J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G106" i="1"/>
  <c r="K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G157" i="1"/>
  <c r="J157" i="1"/>
  <c r="E158" i="1"/>
  <c r="F158" i="1"/>
  <c r="E159" i="1"/>
  <c r="F159" i="1"/>
  <c r="E160" i="1"/>
  <c r="F160" i="1"/>
  <c r="E161" i="1"/>
  <c r="F161" i="1"/>
  <c r="G161" i="1"/>
  <c r="J161" i="1"/>
  <c r="E162" i="1"/>
  <c r="F162" i="1"/>
  <c r="E163" i="1"/>
  <c r="F163" i="1"/>
  <c r="E164" i="1"/>
  <c r="F164" i="1"/>
  <c r="G164" i="1"/>
  <c r="I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G215" i="1"/>
  <c r="E216" i="1"/>
  <c r="F216" i="1"/>
  <c r="E217" i="1"/>
  <c r="F217" i="1"/>
  <c r="E218" i="1"/>
  <c r="F218" i="1"/>
  <c r="E219" i="1"/>
  <c r="F219" i="1"/>
  <c r="G219" i="1"/>
  <c r="E220" i="1"/>
  <c r="F220" i="1"/>
  <c r="E221" i="1"/>
  <c r="F221" i="1"/>
  <c r="G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G228" i="1"/>
  <c r="E229" i="1"/>
  <c r="F229" i="1"/>
  <c r="E230" i="1"/>
  <c r="F230" i="1"/>
  <c r="E231" i="1"/>
  <c r="F231" i="1"/>
  <c r="E232" i="1"/>
  <c r="F232" i="1"/>
  <c r="G232" i="1"/>
  <c r="E233" i="1"/>
  <c r="F233" i="1"/>
  <c r="E234" i="1"/>
  <c r="F234" i="1"/>
  <c r="G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G251" i="1"/>
  <c r="E252" i="1"/>
  <c r="F252" i="1"/>
  <c r="E253" i="1"/>
  <c r="F253" i="1"/>
  <c r="G253" i="1"/>
  <c r="E254" i="1"/>
  <c r="F254" i="1"/>
  <c r="E255" i="1"/>
  <c r="F255" i="1"/>
  <c r="E256" i="1"/>
  <c r="F256" i="1"/>
  <c r="E257" i="1"/>
  <c r="F257" i="1"/>
  <c r="G257" i="1"/>
  <c r="E258" i="1"/>
  <c r="F258" i="1"/>
  <c r="E259" i="1"/>
  <c r="F259" i="1"/>
  <c r="E260" i="1"/>
  <c r="F260" i="1"/>
  <c r="G260" i="1"/>
  <c r="E261" i="1"/>
  <c r="F261" i="1"/>
  <c r="E262" i="1"/>
  <c r="F262" i="1"/>
  <c r="E263" i="1"/>
  <c r="F263" i="1"/>
  <c r="E264" i="1"/>
  <c r="F264" i="1"/>
  <c r="G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G270" i="1"/>
  <c r="E271" i="1"/>
  <c r="F271" i="1"/>
  <c r="E272" i="1"/>
  <c r="F272" i="1"/>
  <c r="E273" i="1"/>
  <c r="F273" i="1"/>
  <c r="G273" i="1"/>
  <c r="E274" i="1"/>
  <c r="F274" i="1"/>
  <c r="E275" i="1"/>
  <c r="F275" i="1"/>
  <c r="E276" i="1"/>
  <c r="F276" i="1"/>
  <c r="E277" i="1"/>
  <c r="F277" i="1"/>
  <c r="G277" i="1"/>
  <c r="E278" i="1"/>
  <c r="F278" i="1"/>
  <c r="E279" i="1"/>
  <c r="F279" i="1"/>
  <c r="G279" i="1"/>
  <c r="I279" i="1"/>
  <c r="E280" i="1"/>
  <c r="F280" i="1"/>
  <c r="E281" i="1"/>
  <c r="F281" i="1"/>
  <c r="G281" i="1"/>
  <c r="E282" i="1"/>
  <c r="F282" i="1"/>
  <c r="E283" i="1"/>
  <c r="F283" i="1"/>
  <c r="G283" i="1"/>
  <c r="E284" i="1"/>
  <c r="F284" i="1"/>
  <c r="E285" i="1"/>
  <c r="F285" i="1"/>
  <c r="G285" i="1"/>
  <c r="I285" i="1"/>
  <c r="E286" i="1"/>
  <c r="F286" i="1"/>
  <c r="E287" i="1"/>
  <c r="F287" i="1"/>
  <c r="E288" i="1"/>
  <c r="F288" i="1"/>
  <c r="E289" i="1"/>
  <c r="F289" i="1"/>
  <c r="G289" i="1"/>
  <c r="I289" i="1"/>
  <c r="E290" i="1"/>
  <c r="F290" i="1"/>
  <c r="E291" i="1"/>
  <c r="F291" i="1"/>
  <c r="E292" i="1"/>
  <c r="F292" i="1"/>
  <c r="G292" i="1"/>
  <c r="E293" i="1"/>
  <c r="F293" i="1"/>
  <c r="E294" i="1"/>
  <c r="F294" i="1"/>
  <c r="E295" i="1"/>
  <c r="F295" i="1"/>
  <c r="E296" i="1"/>
  <c r="F296" i="1"/>
  <c r="G296" i="1"/>
  <c r="I296" i="1"/>
  <c r="E297" i="1"/>
  <c r="F297" i="1"/>
  <c r="E298" i="1"/>
  <c r="F298" i="1"/>
  <c r="G298" i="1"/>
  <c r="E299" i="1"/>
  <c r="F299" i="1"/>
  <c r="E300" i="1"/>
  <c r="F300" i="1"/>
  <c r="E301" i="1"/>
  <c r="F301" i="1"/>
  <c r="E302" i="1"/>
  <c r="F302" i="1"/>
  <c r="G302" i="1"/>
  <c r="E303" i="1"/>
  <c r="F303" i="1"/>
  <c r="E304" i="1"/>
  <c r="F304" i="1"/>
  <c r="E305" i="1"/>
  <c r="F305" i="1"/>
  <c r="G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G311" i="1"/>
  <c r="E312" i="1"/>
  <c r="F312" i="1"/>
  <c r="E313" i="1"/>
  <c r="F313" i="1"/>
  <c r="G313" i="1"/>
  <c r="E314" i="1"/>
  <c r="F314" i="1"/>
  <c r="E315" i="1"/>
  <c r="F315" i="1"/>
  <c r="G315" i="1"/>
  <c r="E316" i="1"/>
  <c r="F316" i="1"/>
  <c r="E317" i="1"/>
  <c r="F317" i="1"/>
  <c r="G317" i="1"/>
  <c r="J317" i="1"/>
  <c r="E318" i="1"/>
  <c r="F318" i="1"/>
  <c r="E319" i="1"/>
  <c r="F319" i="1"/>
  <c r="E320" i="1"/>
  <c r="F320" i="1"/>
  <c r="E321" i="1"/>
  <c r="F321" i="1"/>
  <c r="G321" i="1"/>
  <c r="J321" i="1"/>
  <c r="E322" i="1"/>
  <c r="F322" i="1"/>
  <c r="E323" i="1"/>
  <c r="F323" i="1"/>
  <c r="E324" i="1"/>
  <c r="F324" i="1"/>
  <c r="G324" i="1"/>
  <c r="J324" i="1"/>
  <c r="E325" i="1"/>
  <c r="F325" i="1"/>
  <c r="E326" i="1"/>
  <c r="F326" i="1"/>
  <c r="E327" i="1"/>
  <c r="F327" i="1"/>
  <c r="E328" i="1"/>
  <c r="F328" i="1"/>
  <c r="G328" i="1"/>
  <c r="J328" i="1"/>
  <c r="E329" i="1"/>
  <c r="F329" i="1"/>
  <c r="G329" i="1"/>
  <c r="J329" i="1"/>
  <c r="E330" i="1"/>
  <c r="F330" i="1"/>
  <c r="G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G337" i="1"/>
  <c r="J337" i="1"/>
  <c r="E338" i="1"/>
  <c r="F338" i="1"/>
  <c r="G338" i="1"/>
  <c r="E339" i="1"/>
  <c r="F339" i="1"/>
  <c r="G339" i="1"/>
  <c r="I339" i="1"/>
  <c r="E340" i="1"/>
  <c r="F340" i="1"/>
  <c r="E341" i="1"/>
  <c r="F341" i="1"/>
  <c r="G341" i="1"/>
  <c r="E342" i="1"/>
  <c r="F342" i="1"/>
  <c r="G342" i="1"/>
  <c r="E343" i="1"/>
  <c r="F343" i="1"/>
  <c r="E344" i="1"/>
  <c r="F344" i="1"/>
  <c r="G344" i="1"/>
  <c r="K344" i="1"/>
  <c r="E345" i="1"/>
  <c r="F345" i="1"/>
  <c r="G345" i="1"/>
  <c r="I345" i="1"/>
  <c r="E346" i="1"/>
  <c r="F346" i="1"/>
  <c r="E347" i="1"/>
  <c r="F347" i="1"/>
  <c r="G347" i="1"/>
  <c r="K347" i="1"/>
  <c r="E348" i="1"/>
  <c r="F348" i="1"/>
  <c r="E349" i="1"/>
  <c r="F349" i="1"/>
  <c r="G349" i="1"/>
  <c r="I349" i="1"/>
  <c r="E350" i="1"/>
  <c r="F350" i="1"/>
  <c r="E351" i="1"/>
  <c r="F351" i="1"/>
  <c r="G351" i="1"/>
  <c r="E352" i="1"/>
  <c r="F352" i="1"/>
  <c r="G352" i="1"/>
  <c r="E353" i="1"/>
  <c r="F353" i="1"/>
  <c r="G353" i="1"/>
  <c r="E354" i="1"/>
  <c r="F354" i="1"/>
  <c r="G354" i="1"/>
  <c r="E355" i="1"/>
  <c r="F355" i="1"/>
  <c r="E356" i="1"/>
  <c r="F356" i="1"/>
  <c r="G356" i="1"/>
  <c r="E357" i="1"/>
  <c r="F357" i="1"/>
  <c r="E358" i="1"/>
  <c r="F358" i="1"/>
  <c r="G358" i="1"/>
  <c r="E359" i="1"/>
  <c r="F359" i="1"/>
  <c r="G359" i="1"/>
  <c r="K359" i="1"/>
  <c r="E360" i="1"/>
  <c r="F360" i="1"/>
  <c r="G360" i="1"/>
  <c r="E361" i="1"/>
  <c r="F361" i="1"/>
  <c r="G361" i="1"/>
  <c r="E362" i="1"/>
  <c r="F362" i="1"/>
  <c r="G362" i="1"/>
  <c r="K362" i="1"/>
  <c r="E363" i="1"/>
  <c r="F363" i="1"/>
  <c r="G363" i="1"/>
  <c r="E364" i="1"/>
  <c r="F364" i="1"/>
  <c r="G364" i="1"/>
  <c r="E365" i="1"/>
  <c r="F365" i="1"/>
  <c r="G365" i="1"/>
  <c r="F16" i="1"/>
  <c r="F17" i="1" s="1"/>
  <c r="Q365" i="1"/>
  <c r="G21" i="1"/>
  <c r="G22" i="1"/>
  <c r="G23" i="1"/>
  <c r="H23" i="1"/>
  <c r="G24" i="1"/>
  <c r="G25" i="1"/>
  <c r="G26" i="1"/>
  <c r="H26" i="1"/>
  <c r="G28" i="1"/>
  <c r="G30" i="1"/>
  <c r="G31" i="1"/>
  <c r="H31" i="1"/>
  <c r="G32" i="1"/>
  <c r="G34" i="1"/>
  <c r="H34" i="1"/>
  <c r="G35" i="1"/>
  <c r="G37" i="1"/>
  <c r="G39" i="1"/>
  <c r="G40" i="1"/>
  <c r="H40" i="1"/>
  <c r="G41" i="1"/>
  <c r="G43" i="1"/>
  <c r="H43" i="1"/>
  <c r="G44" i="1"/>
  <c r="G45" i="1"/>
  <c r="G47" i="1"/>
  <c r="G48" i="1"/>
  <c r="H48" i="1"/>
  <c r="G49" i="1"/>
  <c r="G50" i="1"/>
  <c r="G51" i="1"/>
  <c r="H51" i="1"/>
  <c r="G52" i="1"/>
  <c r="G53" i="1"/>
  <c r="G54" i="1"/>
  <c r="G56" i="1"/>
  <c r="H56" i="1"/>
  <c r="G57" i="1"/>
  <c r="G58" i="1"/>
  <c r="G59" i="1"/>
  <c r="H59" i="1"/>
  <c r="G60" i="1"/>
  <c r="G62" i="1"/>
  <c r="G63" i="1"/>
  <c r="G64" i="1"/>
  <c r="H64" i="1"/>
  <c r="G66" i="1"/>
  <c r="G67" i="1"/>
  <c r="H67" i="1"/>
  <c r="G83" i="1"/>
  <c r="G84" i="1"/>
  <c r="G85" i="1"/>
  <c r="G86" i="1"/>
  <c r="J86" i="1"/>
  <c r="G88" i="1"/>
  <c r="G89" i="1"/>
  <c r="J89" i="1"/>
  <c r="G90" i="1"/>
  <c r="G92" i="1"/>
  <c r="G94" i="1"/>
  <c r="J94" i="1"/>
  <c r="G95" i="1"/>
  <c r="G96" i="1"/>
  <c r="G112" i="1"/>
  <c r="G156" i="1"/>
  <c r="G159" i="1"/>
  <c r="G190" i="1"/>
  <c r="G210" i="1"/>
  <c r="I210" i="1"/>
  <c r="G211" i="1"/>
  <c r="G214" i="1"/>
  <c r="G239" i="1"/>
  <c r="G269" i="1"/>
  <c r="G275" i="1"/>
  <c r="I275" i="1"/>
  <c r="G287" i="1"/>
  <c r="G288" i="1"/>
  <c r="I288" i="1"/>
  <c r="G297" i="1"/>
  <c r="G299" i="1"/>
  <c r="I299" i="1"/>
  <c r="G303" i="1"/>
  <c r="G318" i="1"/>
  <c r="J318" i="1"/>
  <c r="G319" i="1"/>
  <c r="G320" i="1"/>
  <c r="J320" i="1"/>
  <c r="G322" i="1"/>
  <c r="G323" i="1"/>
  <c r="G325" i="1"/>
  <c r="G326" i="1"/>
  <c r="J326" i="1"/>
  <c r="G327" i="1"/>
  <c r="G331" i="1"/>
  <c r="G332" i="1"/>
  <c r="G333" i="1"/>
  <c r="G334" i="1"/>
  <c r="J334" i="1"/>
  <c r="G335" i="1"/>
  <c r="G336" i="1"/>
  <c r="J336" i="1"/>
  <c r="G343" i="1"/>
  <c r="I343" i="1"/>
  <c r="G346" i="1"/>
  <c r="I346" i="1"/>
  <c r="G209" i="1"/>
  <c r="G212" i="1"/>
  <c r="G213" i="1"/>
  <c r="I213" i="1"/>
  <c r="G216" i="1"/>
  <c r="G217" i="1"/>
  <c r="G218" i="1"/>
  <c r="G220" i="1"/>
  <c r="G222" i="1"/>
  <c r="G223" i="1"/>
  <c r="G224" i="1"/>
  <c r="G225" i="1"/>
  <c r="G226" i="1"/>
  <c r="G227" i="1"/>
  <c r="G229" i="1"/>
  <c r="G230" i="1"/>
  <c r="G231" i="1"/>
  <c r="G233" i="1"/>
  <c r="G235" i="1"/>
  <c r="G236" i="1"/>
  <c r="G237" i="1"/>
  <c r="G238" i="1"/>
  <c r="G240" i="1"/>
  <c r="G241" i="1"/>
  <c r="G242" i="1"/>
  <c r="G243" i="1"/>
  <c r="G244" i="1"/>
  <c r="G245" i="1"/>
  <c r="G246" i="1"/>
  <c r="G247" i="1"/>
  <c r="G248" i="1"/>
  <c r="G249" i="1"/>
  <c r="G250" i="1"/>
  <c r="G252" i="1"/>
  <c r="G254" i="1"/>
  <c r="G255" i="1"/>
  <c r="G256" i="1"/>
  <c r="G258" i="1"/>
  <c r="G259" i="1"/>
  <c r="G261" i="1"/>
  <c r="G262" i="1"/>
  <c r="G263" i="1"/>
  <c r="G265" i="1"/>
  <c r="G266" i="1"/>
  <c r="G267" i="1"/>
  <c r="G268" i="1"/>
  <c r="G271" i="1"/>
  <c r="G272" i="1"/>
  <c r="G274" i="1"/>
  <c r="G276" i="1"/>
  <c r="G278" i="1"/>
  <c r="G280" i="1"/>
  <c r="G282" i="1"/>
  <c r="G284" i="1"/>
  <c r="G286" i="1"/>
  <c r="G290" i="1"/>
  <c r="G291" i="1"/>
  <c r="G293" i="1"/>
  <c r="G294" i="1"/>
  <c r="G295" i="1"/>
  <c r="G300" i="1"/>
  <c r="G301" i="1"/>
  <c r="G304" i="1"/>
  <c r="G306" i="1"/>
  <c r="G307" i="1"/>
  <c r="G308" i="1"/>
  <c r="G309" i="1"/>
  <c r="K309" i="1"/>
  <c r="G310" i="1"/>
  <c r="G312" i="1"/>
  <c r="G314" i="1"/>
  <c r="G316" i="1"/>
  <c r="G340" i="1"/>
  <c r="G348" i="1"/>
  <c r="G350" i="1"/>
  <c r="J365" i="1"/>
  <c r="Q362" i="1"/>
  <c r="Q349" i="1"/>
  <c r="Q347" i="1"/>
  <c r="Q346" i="1"/>
  <c r="Q345" i="1"/>
  <c r="Q344" i="1"/>
  <c r="Q343" i="1"/>
  <c r="Q338" i="1"/>
  <c r="J338" i="1"/>
  <c r="Q337" i="1"/>
  <c r="Q336" i="1"/>
  <c r="Q335" i="1"/>
  <c r="J335" i="1"/>
  <c r="Q334" i="1"/>
  <c r="Q333" i="1"/>
  <c r="J333" i="1"/>
  <c r="Q332" i="1"/>
  <c r="J332" i="1"/>
  <c r="Q331" i="1"/>
  <c r="J331" i="1"/>
  <c r="Q330" i="1"/>
  <c r="J330" i="1"/>
  <c r="Q329" i="1"/>
  <c r="Q328" i="1"/>
  <c r="Q327" i="1"/>
  <c r="J327" i="1"/>
  <c r="Q326" i="1"/>
  <c r="Q325" i="1"/>
  <c r="J325" i="1"/>
  <c r="Q324" i="1"/>
  <c r="Q323" i="1"/>
  <c r="J323" i="1"/>
  <c r="Q322" i="1"/>
  <c r="J322" i="1"/>
  <c r="Q321" i="1"/>
  <c r="Q320" i="1"/>
  <c r="Q319" i="1"/>
  <c r="J319" i="1"/>
  <c r="Q318" i="1"/>
  <c r="Q317" i="1"/>
  <c r="Q303" i="1"/>
  <c r="I303" i="1"/>
  <c r="Q299" i="1"/>
  <c r="Q298" i="1"/>
  <c r="I298" i="1"/>
  <c r="Q297" i="1"/>
  <c r="I297" i="1"/>
  <c r="Q296" i="1"/>
  <c r="Q289" i="1"/>
  <c r="Q288" i="1"/>
  <c r="Q287" i="1"/>
  <c r="I287" i="1"/>
  <c r="Q285" i="1"/>
  <c r="Q275" i="1"/>
  <c r="Q269" i="1"/>
  <c r="I269" i="1"/>
  <c r="Q239" i="1"/>
  <c r="I239" i="1"/>
  <c r="Q214" i="1"/>
  <c r="I214" i="1"/>
  <c r="Q211" i="1"/>
  <c r="I211" i="1"/>
  <c r="Q210" i="1"/>
  <c r="Q190" i="1"/>
  <c r="I190" i="1"/>
  <c r="Q164" i="1"/>
  <c r="Q161" i="1"/>
  <c r="Q159" i="1"/>
  <c r="J159" i="1"/>
  <c r="Q157" i="1"/>
  <c r="Q156" i="1"/>
  <c r="J156" i="1"/>
  <c r="Q112" i="1"/>
  <c r="K112" i="1"/>
  <c r="Q106" i="1"/>
  <c r="Q96" i="1"/>
  <c r="J96" i="1"/>
  <c r="Q95" i="1"/>
  <c r="J95" i="1"/>
  <c r="Q94" i="1"/>
  <c r="Q93" i="1"/>
  <c r="Q92" i="1"/>
  <c r="J92" i="1"/>
  <c r="Q91" i="1"/>
  <c r="J91" i="1"/>
  <c r="Q90" i="1"/>
  <c r="J90" i="1"/>
  <c r="Q89" i="1"/>
  <c r="Q88" i="1"/>
  <c r="J88" i="1"/>
  <c r="Q87" i="1"/>
  <c r="J87" i="1"/>
  <c r="Q86" i="1"/>
  <c r="Q85" i="1"/>
  <c r="J85" i="1"/>
  <c r="Q84" i="1"/>
  <c r="J84" i="1"/>
  <c r="Q83" i="1"/>
  <c r="J83" i="1"/>
  <c r="Q68" i="1"/>
  <c r="Q67" i="1"/>
  <c r="Q66" i="1"/>
  <c r="H66" i="1"/>
  <c r="Q65" i="1"/>
  <c r="H65" i="1"/>
  <c r="Q64" i="1"/>
  <c r="Q63" i="1"/>
  <c r="H63" i="1"/>
  <c r="Q62" i="1"/>
  <c r="H62" i="1"/>
  <c r="Q61" i="1"/>
  <c r="H61" i="1"/>
  <c r="Q60" i="1"/>
  <c r="H60" i="1"/>
  <c r="Q59" i="1"/>
  <c r="Q58" i="1"/>
  <c r="H58" i="1"/>
  <c r="Q57" i="1"/>
  <c r="H57" i="1"/>
  <c r="Q56" i="1"/>
  <c r="Q55" i="1"/>
  <c r="Q54" i="1"/>
  <c r="H54" i="1"/>
  <c r="Q53" i="1"/>
  <c r="H53" i="1"/>
  <c r="Q52" i="1"/>
  <c r="H52" i="1"/>
  <c r="Q51" i="1"/>
  <c r="Q50" i="1"/>
  <c r="H50" i="1"/>
  <c r="Q49" i="1"/>
  <c r="H49" i="1"/>
  <c r="Q48" i="1"/>
  <c r="Q47" i="1"/>
  <c r="H47" i="1"/>
  <c r="Q46" i="1"/>
  <c r="Q45" i="1"/>
  <c r="H45" i="1"/>
  <c r="Q44" i="1"/>
  <c r="H44" i="1"/>
  <c r="Q43" i="1"/>
  <c r="Q42" i="1"/>
  <c r="Q41" i="1"/>
  <c r="H41" i="1"/>
  <c r="Q40" i="1"/>
  <c r="Q39" i="1"/>
  <c r="H39" i="1"/>
  <c r="Q37" i="1"/>
  <c r="H37" i="1"/>
  <c r="Q36" i="1"/>
  <c r="H36" i="1"/>
  <c r="Q35" i="1"/>
  <c r="H35" i="1"/>
  <c r="Q34" i="1"/>
  <c r="Q33" i="1"/>
  <c r="Q32" i="1"/>
  <c r="H32" i="1"/>
  <c r="Q31" i="1"/>
  <c r="Q30" i="1"/>
  <c r="H30" i="1"/>
  <c r="Q29" i="1"/>
  <c r="Q28" i="1"/>
  <c r="H28" i="1"/>
  <c r="Q27" i="1"/>
  <c r="Q26" i="1"/>
  <c r="Q25" i="1"/>
  <c r="H25" i="1"/>
  <c r="Q24" i="1"/>
  <c r="H24" i="1"/>
  <c r="Q23" i="1"/>
  <c r="Q22" i="1"/>
  <c r="H22" i="1"/>
  <c r="Q21" i="1"/>
  <c r="H21" i="1"/>
  <c r="G198" i="2"/>
  <c r="C198" i="2"/>
  <c r="E198" i="2"/>
  <c r="G197" i="2"/>
  <c r="C197" i="2"/>
  <c r="E197" i="2"/>
  <c r="G196" i="2"/>
  <c r="C196" i="2"/>
  <c r="E196" i="2"/>
  <c r="G195" i="2"/>
  <c r="C195" i="2"/>
  <c r="E195" i="2"/>
  <c r="G333" i="2"/>
  <c r="C333" i="2"/>
  <c r="E333" i="2"/>
  <c r="G194" i="2"/>
  <c r="C194" i="2"/>
  <c r="E194" i="2"/>
  <c r="G193" i="2"/>
  <c r="C193" i="2"/>
  <c r="E193" i="2"/>
  <c r="G332" i="2"/>
  <c r="C332" i="2"/>
  <c r="E332" i="2"/>
  <c r="G192" i="2"/>
  <c r="C192" i="2"/>
  <c r="E192" i="2"/>
  <c r="G331" i="2"/>
  <c r="C331" i="2"/>
  <c r="E331" i="2"/>
  <c r="G330" i="2"/>
  <c r="C330" i="2"/>
  <c r="E330" i="2"/>
  <c r="G329" i="2"/>
  <c r="C329" i="2"/>
  <c r="E329" i="2"/>
  <c r="G191" i="2"/>
  <c r="C191" i="2"/>
  <c r="E191" i="2"/>
  <c r="G328" i="2"/>
  <c r="C328" i="2"/>
  <c r="E328" i="2"/>
  <c r="G190" i="2"/>
  <c r="C190" i="2"/>
  <c r="E190" i="2"/>
  <c r="G327" i="2"/>
  <c r="C327" i="2"/>
  <c r="E327" i="2"/>
  <c r="G189" i="2"/>
  <c r="C189" i="2"/>
  <c r="E189" i="2"/>
  <c r="G326" i="2"/>
  <c r="C326" i="2"/>
  <c r="E326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325" i="2"/>
  <c r="C325" i="2"/>
  <c r="E325" i="2"/>
  <c r="G184" i="2"/>
  <c r="C184" i="2"/>
  <c r="E184" i="2"/>
  <c r="G324" i="2"/>
  <c r="C324" i="2"/>
  <c r="E324" i="2"/>
  <c r="G323" i="2"/>
  <c r="C323" i="2"/>
  <c r="E323" i="2"/>
  <c r="G322" i="2"/>
  <c r="C322" i="2"/>
  <c r="G321" i="2"/>
  <c r="C321" i="2"/>
  <c r="E321" i="2"/>
  <c r="G320" i="2"/>
  <c r="C320" i="2"/>
  <c r="E320" i="2"/>
  <c r="G183" i="2"/>
  <c r="C183" i="2"/>
  <c r="E183" i="2"/>
  <c r="G182" i="2"/>
  <c r="C182" i="2"/>
  <c r="E182" i="2"/>
  <c r="G181" i="2"/>
  <c r="C181" i="2"/>
  <c r="E181" i="2"/>
  <c r="G319" i="2"/>
  <c r="C319" i="2"/>
  <c r="E319" i="2"/>
  <c r="G318" i="2"/>
  <c r="C318" i="2"/>
  <c r="E318" i="2"/>
  <c r="G317" i="2"/>
  <c r="C317" i="2"/>
  <c r="E317" i="2"/>
  <c r="G316" i="2"/>
  <c r="C316" i="2"/>
  <c r="E316" i="2"/>
  <c r="G315" i="2"/>
  <c r="C315" i="2"/>
  <c r="E315" i="2"/>
  <c r="G314" i="2"/>
  <c r="C314" i="2"/>
  <c r="E314" i="2"/>
  <c r="G313" i="2"/>
  <c r="C313" i="2"/>
  <c r="E313" i="2"/>
  <c r="G312" i="2"/>
  <c r="C312" i="2"/>
  <c r="E312" i="2"/>
  <c r="G311" i="2"/>
  <c r="C311" i="2"/>
  <c r="E311" i="2"/>
  <c r="G310" i="2"/>
  <c r="C310" i="2"/>
  <c r="E310" i="2"/>
  <c r="G309" i="2"/>
  <c r="C309" i="2"/>
  <c r="E309" i="2"/>
  <c r="G308" i="2"/>
  <c r="C308" i="2"/>
  <c r="E308" i="2"/>
  <c r="G307" i="2"/>
  <c r="C307" i="2"/>
  <c r="E307" i="2"/>
  <c r="G306" i="2"/>
  <c r="C306" i="2"/>
  <c r="E306" i="2"/>
  <c r="G305" i="2"/>
  <c r="C305" i="2"/>
  <c r="E305" i="2"/>
  <c r="G304" i="2"/>
  <c r="C304" i="2"/>
  <c r="E304" i="2"/>
  <c r="G303" i="2"/>
  <c r="C303" i="2"/>
  <c r="E303" i="2"/>
  <c r="G302" i="2"/>
  <c r="C302" i="2"/>
  <c r="E302" i="2"/>
  <c r="G301" i="2"/>
  <c r="C301" i="2"/>
  <c r="E301" i="2"/>
  <c r="G300" i="2"/>
  <c r="C300" i="2"/>
  <c r="E300" i="2"/>
  <c r="G299" i="2"/>
  <c r="C299" i="2"/>
  <c r="E299" i="2"/>
  <c r="G298" i="2"/>
  <c r="C298" i="2"/>
  <c r="E298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297" i="2"/>
  <c r="C297" i="2"/>
  <c r="E297" i="2"/>
  <c r="G167" i="2"/>
  <c r="C167" i="2"/>
  <c r="E167" i="2"/>
  <c r="G166" i="2"/>
  <c r="C166" i="2"/>
  <c r="E166" i="2"/>
  <c r="G165" i="2"/>
  <c r="C165" i="2"/>
  <c r="E165" i="2"/>
  <c r="G296" i="2"/>
  <c r="C296" i="2"/>
  <c r="E296" i="2"/>
  <c r="G295" i="2"/>
  <c r="C295" i="2"/>
  <c r="E295" i="2"/>
  <c r="G294" i="2"/>
  <c r="C294" i="2"/>
  <c r="E294" i="2"/>
  <c r="G293" i="2"/>
  <c r="C293" i="2"/>
  <c r="E293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292" i="2"/>
  <c r="C292" i="2"/>
  <c r="E292" i="2"/>
  <c r="G291" i="2"/>
  <c r="C291" i="2"/>
  <c r="E291" i="2"/>
  <c r="G290" i="2"/>
  <c r="C290" i="2"/>
  <c r="E290" i="2"/>
  <c r="G157" i="2"/>
  <c r="C157" i="2"/>
  <c r="E157" i="2"/>
  <c r="G289" i="2"/>
  <c r="C289" i="2"/>
  <c r="E289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288" i="2"/>
  <c r="C288" i="2"/>
  <c r="E288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287" i="2"/>
  <c r="C287" i="2"/>
  <c r="E287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286" i="2"/>
  <c r="C286" i="2"/>
  <c r="E286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285" i="2"/>
  <c r="C285" i="2"/>
  <c r="E285" i="2"/>
  <c r="G84" i="2"/>
  <c r="C84" i="2"/>
  <c r="E84" i="2"/>
  <c r="G83" i="2"/>
  <c r="C83" i="2"/>
  <c r="E83" i="2"/>
  <c r="G284" i="2"/>
  <c r="C284" i="2"/>
  <c r="E284" i="2"/>
  <c r="G283" i="2"/>
  <c r="C283" i="2"/>
  <c r="E2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282" i="2"/>
  <c r="C282" i="2"/>
  <c r="E282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281" i="2"/>
  <c r="C281" i="2"/>
  <c r="E281" i="2"/>
  <c r="G54" i="2"/>
  <c r="C54" i="2"/>
  <c r="E54" i="2"/>
  <c r="G280" i="2"/>
  <c r="C280" i="2"/>
  <c r="E280" i="2"/>
  <c r="G53" i="2"/>
  <c r="C53" i="2"/>
  <c r="E53" i="2"/>
  <c r="G279" i="2"/>
  <c r="C279" i="2"/>
  <c r="E279" i="2"/>
  <c r="G52" i="2"/>
  <c r="C52" i="2"/>
  <c r="E52" i="2"/>
  <c r="G278" i="2"/>
  <c r="C278" i="2"/>
  <c r="E278" i="2"/>
  <c r="G277" i="2"/>
  <c r="C277" i="2"/>
  <c r="E277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76" i="2"/>
  <c r="C276" i="2"/>
  <c r="E276" i="2"/>
  <c r="G275" i="2"/>
  <c r="C275" i="2"/>
  <c r="E275" i="2"/>
  <c r="G274" i="2"/>
  <c r="C274" i="2"/>
  <c r="E274" i="2"/>
  <c r="G273" i="2"/>
  <c r="C273" i="2"/>
  <c r="E273" i="2"/>
  <c r="G272" i="2"/>
  <c r="C272" i="2"/>
  <c r="E272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271" i="2"/>
  <c r="C271" i="2"/>
  <c r="E271" i="2"/>
  <c r="G270" i="2"/>
  <c r="C270" i="2"/>
  <c r="E270" i="2"/>
  <c r="G269" i="2"/>
  <c r="C269" i="2"/>
  <c r="E269" i="2"/>
  <c r="G268" i="2"/>
  <c r="C268" i="2"/>
  <c r="E268" i="2"/>
  <c r="G267" i="2"/>
  <c r="C267" i="2"/>
  <c r="E267" i="2"/>
  <c r="G266" i="2"/>
  <c r="C266" i="2"/>
  <c r="E266" i="2"/>
  <c r="G265" i="2"/>
  <c r="C265" i="2"/>
  <c r="E265" i="2"/>
  <c r="G264" i="2"/>
  <c r="C264" i="2"/>
  <c r="E264" i="2"/>
  <c r="G263" i="2"/>
  <c r="C263" i="2"/>
  <c r="E263" i="2"/>
  <c r="G262" i="2"/>
  <c r="C262" i="2"/>
  <c r="E262" i="2"/>
  <c r="G261" i="2"/>
  <c r="C261" i="2"/>
  <c r="E261" i="2"/>
  <c r="G260" i="2"/>
  <c r="C260" i="2"/>
  <c r="E260" i="2"/>
  <c r="G259" i="2"/>
  <c r="C259" i="2"/>
  <c r="E259" i="2"/>
  <c r="G258" i="2"/>
  <c r="C258" i="2"/>
  <c r="E258" i="2"/>
  <c r="G257" i="2"/>
  <c r="C257" i="2"/>
  <c r="E257" i="2"/>
  <c r="G256" i="2"/>
  <c r="C256" i="2"/>
  <c r="E256" i="2"/>
  <c r="G255" i="2"/>
  <c r="C255" i="2"/>
  <c r="E255" i="2"/>
  <c r="G254" i="2"/>
  <c r="C254" i="2"/>
  <c r="E254" i="2"/>
  <c r="G253" i="2"/>
  <c r="C253" i="2"/>
  <c r="E253" i="2"/>
  <c r="G252" i="2"/>
  <c r="C252" i="2"/>
  <c r="E252" i="2"/>
  <c r="G251" i="2"/>
  <c r="C251" i="2"/>
  <c r="E251" i="2"/>
  <c r="G250" i="2"/>
  <c r="C250" i="2"/>
  <c r="E250" i="2"/>
  <c r="G249" i="2"/>
  <c r="C249" i="2"/>
  <c r="E249" i="2"/>
  <c r="G248" i="2"/>
  <c r="C248" i="2"/>
  <c r="E248" i="2"/>
  <c r="G247" i="2"/>
  <c r="C247" i="2"/>
  <c r="E247" i="2"/>
  <c r="G13" i="2"/>
  <c r="C13" i="2"/>
  <c r="E13" i="2"/>
  <c r="G246" i="2"/>
  <c r="C246" i="2"/>
  <c r="E246" i="2"/>
  <c r="G12" i="2"/>
  <c r="C12" i="2"/>
  <c r="E12" i="2"/>
  <c r="G245" i="2"/>
  <c r="C245" i="2"/>
  <c r="E245" i="2"/>
  <c r="G244" i="2"/>
  <c r="C244" i="2"/>
  <c r="E244" i="2"/>
  <c r="G243" i="2"/>
  <c r="C243" i="2"/>
  <c r="E243" i="2"/>
  <c r="G242" i="2"/>
  <c r="C242" i="2"/>
  <c r="E242" i="2"/>
  <c r="G241" i="2"/>
  <c r="C241" i="2"/>
  <c r="E241" i="2"/>
  <c r="G240" i="2"/>
  <c r="C240" i="2"/>
  <c r="E240" i="2"/>
  <c r="G239" i="2"/>
  <c r="C239" i="2"/>
  <c r="E239" i="2"/>
  <c r="G238" i="2"/>
  <c r="C238" i="2"/>
  <c r="E238" i="2"/>
  <c r="G237" i="2"/>
  <c r="C237" i="2"/>
  <c r="E237" i="2"/>
  <c r="G236" i="2"/>
  <c r="C236" i="2"/>
  <c r="E236" i="2"/>
  <c r="G235" i="2"/>
  <c r="C235" i="2"/>
  <c r="E235" i="2"/>
  <c r="G234" i="2"/>
  <c r="C234" i="2"/>
  <c r="E234" i="2"/>
  <c r="G233" i="2"/>
  <c r="C233" i="2"/>
  <c r="E233" i="2"/>
  <c r="G232" i="2"/>
  <c r="C232" i="2"/>
  <c r="E232" i="2"/>
  <c r="G231" i="2"/>
  <c r="C231" i="2"/>
  <c r="E231" i="2"/>
  <c r="G230" i="2"/>
  <c r="C230" i="2"/>
  <c r="E230" i="2"/>
  <c r="G229" i="2"/>
  <c r="C229" i="2"/>
  <c r="E229" i="2"/>
  <c r="G228" i="2"/>
  <c r="C228" i="2"/>
  <c r="E228" i="2"/>
  <c r="G227" i="2"/>
  <c r="C227" i="2"/>
  <c r="E227" i="2"/>
  <c r="G226" i="2"/>
  <c r="C226" i="2"/>
  <c r="E226" i="2"/>
  <c r="G225" i="2"/>
  <c r="C225" i="2"/>
  <c r="E225" i="2"/>
  <c r="G224" i="2"/>
  <c r="C224" i="2"/>
  <c r="E224" i="2"/>
  <c r="G223" i="2"/>
  <c r="C223" i="2"/>
  <c r="E223" i="2"/>
  <c r="G222" i="2"/>
  <c r="C222" i="2"/>
  <c r="E222" i="2"/>
  <c r="G221" i="2"/>
  <c r="C221" i="2"/>
  <c r="E221" i="2"/>
  <c r="G220" i="2"/>
  <c r="C220" i="2"/>
  <c r="E220" i="2"/>
  <c r="G219" i="2"/>
  <c r="C219" i="2"/>
  <c r="E219" i="2"/>
  <c r="G218" i="2"/>
  <c r="C218" i="2"/>
  <c r="E218" i="2"/>
  <c r="G217" i="2"/>
  <c r="C217" i="2"/>
  <c r="E217" i="2"/>
  <c r="G216" i="2"/>
  <c r="C216" i="2"/>
  <c r="E216" i="2"/>
  <c r="G11" i="2"/>
  <c r="C11" i="2"/>
  <c r="E11" i="2"/>
  <c r="G215" i="2"/>
  <c r="C215" i="2"/>
  <c r="E215" i="2"/>
  <c r="G214" i="2"/>
  <c r="C214" i="2"/>
  <c r="E214" i="2"/>
  <c r="G213" i="2"/>
  <c r="C213" i="2"/>
  <c r="E213" i="2"/>
  <c r="G212" i="2"/>
  <c r="C212" i="2"/>
  <c r="E212" i="2"/>
  <c r="G211" i="2"/>
  <c r="C211" i="2"/>
  <c r="E211" i="2"/>
  <c r="G210" i="2"/>
  <c r="C210" i="2"/>
  <c r="E210" i="2"/>
  <c r="G209" i="2"/>
  <c r="C209" i="2"/>
  <c r="E209" i="2"/>
  <c r="G208" i="2"/>
  <c r="C208" i="2"/>
  <c r="E208" i="2"/>
  <c r="G207" i="2"/>
  <c r="C207" i="2"/>
  <c r="E207" i="2"/>
  <c r="G206" i="2"/>
  <c r="C206" i="2"/>
  <c r="E206" i="2"/>
  <c r="G205" i="2"/>
  <c r="C205" i="2"/>
  <c r="E205" i="2"/>
  <c r="G204" i="2"/>
  <c r="C204" i="2"/>
  <c r="E204" i="2"/>
  <c r="G203" i="2"/>
  <c r="C203" i="2"/>
  <c r="E203" i="2"/>
  <c r="G202" i="2"/>
  <c r="C202" i="2"/>
  <c r="E202" i="2"/>
  <c r="G201" i="2"/>
  <c r="C201" i="2"/>
  <c r="E201" i="2"/>
  <c r="G200" i="2"/>
  <c r="C200" i="2"/>
  <c r="E200" i="2"/>
  <c r="G199" i="2"/>
  <c r="C199" i="2"/>
  <c r="E199" i="2"/>
  <c r="A102" i="2"/>
  <c r="H102" i="2"/>
  <c r="B102" i="2"/>
  <c r="D102" i="2"/>
  <c r="A103" i="2"/>
  <c r="H103" i="2"/>
  <c r="B103" i="2"/>
  <c r="D103" i="2"/>
  <c r="A104" i="2"/>
  <c r="H104" i="2"/>
  <c r="B104" i="2"/>
  <c r="D104" i="2"/>
  <c r="A105" i="2"/>
  <c r="H105" i="2"/>
  <c r="B105" i="2"/>
  <c r="D105" i="2"/>
  <c r="A106" i="2"/>
  <c r="H106" i="2"/>
  <c r="B106" i="2"/>
  <c r="D10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286" i="2"/>
  <c r="H286" i="2"/>
  <c r="B286" i="2"/>
  <c r="D286" i="2"/>
  <c r="A110" i="2"/>
  <c r="H110" i="2"/>
  <c r="B110" i="2"/>
  <c r="D110" i="2"/>
  <c r="A111" i="2"/>
  <c r="H111" i="2"/>
  <c r="B111" i="2"/>
  <c r="D111" i="2"/>
  <c r="A112" i="2"/>
  <c r="H112" i="2"/>
  <c r="B112" i="2"/>
  <c r="D112" i="2"/>
  <c r="A113" i="2"/>
  <c r="H113" i="2"/>
  <c r="B113" i="2"/>
  <c r="D113" i="2"/>
  <c r="A114" i="2"/>
  <c r="H114" i="2"/>
  <c r="B114" i="2"/>
  <c r="D114" i="2"/>
  <c r="A115" i="2"/>
  <c r="H115" i="2"/>
  <c r="B115" i="2"/>
  <c r="D115" i="2"/>
  <c r="A116" i="2"/>
  <c r="H116" i="2"/>
  <c r="B116" i="2"/>
  <c r="D116" i="2"/>
  <c r="A117" i="2"/>
  <c r="H117" i="2"/>
  <c r="B117" i="2"/>
  <c r="D117" i="2"/>
  <c r="A118" i="2"/>
  <c r="H118" i="2"/>
  <c r="B118" i="2"/>
  <c r="D118" i="2"/>
  <c r="A119" i="2"/>
  <c r="H119" i="2"/>
  <c r="B119" i="2"/>
  <c r="D119" i="2"/>
  <c r="A120" i="2"/>
  <c r="H120" i="2"/>
  <c r="B120" i="2"/>
  <c r="D120" i="2"/>
  <c r="A121" i="2"/>
  <c r="H121" i="2"/>
  <c r="B121" i="2"/>
  <c r="D121" i="2"/>
  <c r="A122" i="2"/>
  <c r="H122" i="2"/>
  <c r="B122" i="2"/>
  <c r="D122" i="2"/>
  <c r="A123" i="2"/>
  <c r="H123" i="2"/>
  <c r="B123" i="2"/>
  <c r="D123" i="2"/>
  <c r="A124" i="2"/>
  <c r="H124" i="2"/>
  <c r="B124" i="2"/>
  <c r="D124" i="2"/>
  <c r="A125" i="2"/>
  <c r="H125" i="2"/>
  <c r="B125" i="2"/>
  <c r="D125" i="2"/>
  <c r="A126" i="2"/>
  <c r="H126" i="2"/>
  <c r="B126" i="2"/>
  <c r="D126" i="2"/>
  <c r="A127" i="2"/>
  <c r="H127" i="2"/>
  <c r="B127" i="2"/>
  <c r="D127" i="2"/>
  <c r="A128" i="2"/>
  <c r="H128" i="2"/>
  <c r="B128" i="2"/>
  <c r="D128" i="2"/>
  <c r="A129" i="2"/>
  <c r="H129" i="2"/>
  <c r="B129" i="2"/>
  <c r="D129" i="2"/>
  <c r="A130" i="2"/>
  <c r="H130" i="2"/>
  <c r="B130" i="2"/>
  <c r="D130" i="2"/>
  <c r="A131" i="2"/>
  <c r="H131" i="2"/>
  <c r="B131" i="2"/>
  <c r="D131" i="2"/>
  <c r="A132" i="2"/>
  <c r="H132" i="2"/>
  <c r="B132" i="2"/>
  <c r="D132" i="2"/>
  <c r="A133" i="2"/>
  <c r="H133" i="2"/>
  <c r="B133" i="2"/>
  <c r="D133" i="2"/>
  <c r="A134" i="2"/>
  <c r="H134" i="2"/>
  <c r="B134" i="2"/>
  <c r="D134" i="2"/>
  <c r="A135" i="2"/>
  <c r="H135" i="2"/>
  <c r="B135" i="2"/>
  <c r="D135" i="2"/>
  <c r="A136" i="2"/>
  <c r="H136" i="2"/>
  <c r="B136" i="2"/>
  <c r="D136" i="2"/>
  <c r="A137" i="2"/>
  <c r="H137" i="2"/>
  <c r="B137" i="2"/>
  <c r="D137" i="2"/>
  <c r="A138" i="2"/>
  <c r="H138" i="2"/>
  <c r="B138" i="2"/>
  <c r="D138" i="2"/>
  <c r="A139" i="2"/>
  <c r="H139" i="2"/>
  <c r="B139" i="2"/>
  <c r="D139" i="2"/>
  <c r="A140" i="2"/>
  <c r="H140" i="2"/>
  <c r="B140" i="2"/>
  <c r="D140" i="2"/>
  <c r="A141" i="2"/>
  <c r="H141" i="2"/>
  <c r="B141" i="2"/>
  <c r="D141" i="2"/>
  <c r="A287" i="2"/>
  <c r="H287" i="2"/>
  <c r="B287" i="2"/>
  <c r="D287" i="2"/>
  <c r="A142" i="2"/>
  <c r="H142" i="2"/>
  <c r="B142" i="2"/>
  <c r="D142" i="2"/>
  <c r="A143" i="2"/>
  <c r="H143" i="2"/>
  <c r="B143" i="2"/>
  <c r="D143" i="2"/>
  <c r="A144" i="2"/>
  <c r="H144" i="2"/>
  <c r="B144" i="2"/>
  <c r="D144" i="2"/>
  <c r="A145" i="2"/>
  <c r="H145" i="2"/>
  <c r="B145" i="2"/>
  <c r="D145" i="2"/>
  <c r="A146" i="2"/>
  <c r="H146" i="2"/>
  <c r="B146" i="2"/>
  <c r="D146" i="2"/>
  <c r="A288" i="2"/>
  <c r="H288" i="2"/>
  <c r="B288" i="2"/>
  <c r="D288" i="2"/>
  <c r="A147" i="2"/>
  <c r="H147" i="2"/>
  <c r="B147" i="2"/>
  <c r="D147" i="2"/>
  <c r="A148" i="2"/>
  <c r="H148" i="2"/>
  <c r="B148" i="2"/>
  <c r="D148" i="2"/>
  <c r="A149" i="2"/>
  <c r="H149" i="2"/>
  <c r="B149" i="2"/>
  <c r="D149" i="2"/>
  <c r="A150" i="2"/>
  <c r="H150" i="2"/>
  <c r="B150" i="2"/>
  <c r="D150" i="2"/>
  <c r="A151" i="2"/>
  <c r="H151" i="2"/>
  <c r="B151" i="2"/>
  <c r="D151" i="2"/>
  <c r="A152" i="2"/>
  <c r="H152" i="2"/>
  <c r="B152" i="2"/>
  <c r="D152" i="2"/>
  <c r="A153" i="2"/>
  <c r="H153" i="2"/>
  <c r="B153" i="2"/>
  <c r="D153" i="2"/>
  <c r="A154" i="2"/>
  <c r="H154" i="2"/>
  <c r="B154" i="2"/>
  <c r="D154" i="2"/>
  <c r="A155" i="2"/>
  <c r="H155" i="2"/>
  <c r="B155" i="2"/>
  <c r="D155" i="2"/>
  <c r="A156" i="2"/>
  <c r="H156" i="2"/>
  <c r="B156" i="2"/>
  <c r="D156" i="2"/>
  <c r="A289" i="2"/>
  <c r="H289" i="2"/>
  <c r="B289" i="2"/>
  <c r="D289" i="2"/>
  <c r="A157" i="2"/>
  <c r="H157" i="2"/>
  <c r="B157" i="2"/>
  <c r="D157" i="2"/>
  <c r="A290" i="2"/>
  <c r="H290" i="2"/>
  <c r="B290" i="2"/>
  <c r="D290" i="2"/>
  <c r="A291" i="2"/>
  <c r="H291" i="2"/>
  <c r="B291" i="2"/>
  <c r="D291" i="2"/>
  <c r="A292" i="2"/>
  <c r="H292" i="2"/>
  <c r="B292" i="2"/>
  <c r="D292" i="2"/>
  <c r="A158" i="2"/>
  <c r="H158" i="2"/>
  <c r="B158" i="2"/>
  <c r="D158" i="2"/>
  <c r="A159" i="2"/>
  <c r="H159" i="2"/>
  <c r="B159" i="2"/>
  <c r="D159" i="2"/>
  <c r="A160" i="2"/>
  <c r="H160" i="2"/>
  <c r="B160" i="2"/>
  <c r="D160" i="2"/>
  <c r="A161" i="2"/>
  <c r="H161" i="2"/>
  <c r="B161" i="2"/>
  <c r="D161" i="2"/>
  <c r="A162" i="2"/>
  <c r="H162" i="2"/>
  <c r="B162" i="2"/>
  <c r="D162" i="2"/>
  <c r="A163" i="2"/>
  <c r="H163" i="2"/>
  <c r="B163" i="2"/>
  <c r="D163" i="2"/>
  <c r="A164" i="2"/>
  <c r="H164" i="2"/>
  <c r="B164" i="2"/>
  <c r="D164" i="2"/>
  <c r="A293" i="2"/>
  <c r="H293" i="2"/>
  <c r="B293" i="2"/>
  <c r="D293" i="2"/>
  <c r="A294" i="2"/>
  <c r="H294" i="2"/>
  <c r="B294" i="2"/>
  <c r="D294" i="2"/>
  <c r="A295" i="2"/>
  <c r="H295" i="2"/>
  <c r="B295" i="2"/>
  <c r="D295" i="2"/>
  <c r="A296" i="2"/>
  <c r="H296" i="2"/>
  <c r="B296" i="2"/>
  <c r="D296" i="2"/>
  <c r="A165" i="2"/>
  <c r="H165" i="2"/>
  <c r="B165" i="2"/>
  <c r="D165" i="2"/>
  <c r="A166" i="2"/>
  <c r="H166" i="2"/>
  <c r="B166" i="2"/>
  <c r="D166" i="2"/>
  <c r="A167" i="2"/>
  <c r="H167" i="2"/>
  <c r="B167" i="2"/>
  <c r="D167" i="2"/>
  <c r="A297" i="2"/>
  <c r="H297" i="2"/>
  <c r="B297" i="2"/>
  <c r="D297" i="2"/>
  <c r="A168" i="2"/>
  <c r="H168" i="2"/>
  <c r="B168" i="2"/>
  <c r="D168" i="2"/>
  <c r="A169" i="2"/>
  <c r="H169" i="2"/>
  <c r="B169" i="2"/>
  <c r="D169" i="2"/>
  <c r="A170" i="2"/>
  <c r="H170" i="2"/>
  <c r="B170" i="2"/>
  <c r="D170" i="2"/>
  <c r="A171" i="2"/>
  <c r="H171" i="2"/>
  <c r="B171" i="2"/>
  <c r="D171" i="2"/>
  <c r="A172" i="2"/>
  <c r="H172" i="2"/>
  <c r="B172" i="2"/>
  <c r="D172" i="2"/>
  <c r="A173" i="2"/>
  <c r="H173" i="2"/>
  <c r="B173" i="2"/>
  <c r="D173" i="2"/>
  <c r="A174" i="2"/>
  <c r="H174" i="2"/>
  <c r="B174" i="2"/>
  <c r="D174" i="2"/>
  <c r="A175" i="2"/>
  <c r="H175" i="2"/>
  <c r="B175" i="2"/>
  <c r="D175" i="2"/>
  <c r="A176" i="2"/>
  <c r="H176" i="2"/>
  <c r="B176" i="2"/>
  <c r="D176" i="2"/>
  <c r="A177" i="2"/>
  <c r="H177" i="2"/>
  <c r="B177" i="2"/>
  <c r="D177" i="2"/>
  <c r="A178" i="2"/>
  <c r="H178" i="2"/>
  <c r="B178" i="2"/>
  <c r="D178" i="2"/>
  <c r="A179" i="2"/>
  <c r="H179" i="2"/>
  <c r="B179" i="2"/>
  <c r="D179" i="2"/>
  <c r="A180" i="2"/>
  <c r="H180" i="2"/>
  <c r="B180" i="2"/>
  <c r="D180" i="2"/>
  <c r="A298" i="2"/>
  <c r="H298" i="2"/>
  <c r="B298" i="2"/>
  <c r="D298" i="2"/>
  <c r="A299" i="2"/>
  <c r="H299" i="2"/>
  <c r="B299" i="2"/>
  <c r="D299" i="2"/>
  <c r="A300" i="2"/>
  <c r="H300" i="2"/>
  <c r="B300" i="2"/>
  <c r="D300" i="2"/>
  <c r="A301" i="2"/>
  <c r="H301" i="2"/>
  <c r="B301" i="2"/>
  <c r="D301" i="2"/>
  <c r="A302" i="2"/>
  <c r="H302" i="2"/>
  <c r="B302" i="2"/>
  <c r="D302" i="2"/>
  <c r="A303" i="2"/>
  <c r="H303" i="2"/>
  <c r="B303" i="2"/>
  <c r="D303" i="2"/>
  <c r="A304" i="2"/>
  <c r="H304" i="2"/>
  <c r="B304" i="2"/>
  <c r="D304" i="2"/>
  <c r="A305" i="2"/>
  <c r="H305" i="2"/>
  <c r="B305" i="2"/>
  <c r="D305" i="2"/>
  <c r="A306" i="2"/>
  <c r="H306" i="2"/>
  <c r="B306" i="2"/>
  <c r="D306" i="2"/>
  <c r="A307" i="2"/>
  <c r="H307" i="2"/>
  <c r="B307" i="2"/>
  <c r="D307" i="2"/>
  <c r="A308" i="2"/>
  <c r="H308" i="2"/>
  <c r="B308" i="2"/>
  <c r="D308" i="2"/>
  <c r="A309" i="2"/>
  <c r="H309" i="2"/>
  <c r="B309" i="2"/>
  <c r="D309" i="2"/>
  <c r="A310" i="2"/>
  <c r="H310" i="2"/>
  <c r="B310" i="2"/>
  <c r="D310" i="2"/>
  <c r="A311" i="2"/>
  <c r="H311" i="2"/>
  <c r="B311" i="2"/>
  <c r="D311" i="2"/>
  <c r="A312" i="2"/>
  <c r="H312" i="2"/>
  <c r="B312" i="2"/>
  <c r="D312" i="2"/>
  <c r="A313" i="2"/>
  <c r="H313" i="2"/>
  <c r="B313" i="2"/>
  <c r="D313" i="2"/>
  <c r="A314" i="2"/>
  <c r="H314" i="2"/>
  <c r="B314" i="2"/>
  <c r="D314" i="2"/>
  <c r="A315" i="2"/>
  <c r="H315" i="2"/>
  <c r="B315" i="2"/>
  <c r="D315" i="2"/>
  <c r="A316" i="2"/>
  <c r="H316" i="2"/>
  <c r="B316" i="2"/>
  <c r="D316" i="2"/>
  <c r="A317" i="2"/>
  <c r="H317" i="2"/>
  <c r="B317" i="2"/>
  <c r="D317" i="2"/>
  <c r="A318" i="2"/>
  <c r="H318" i="2"/>
  <c r="B318" i="2"/>
  <c r="D318" i="2"/>
  <c r="A319" i="2"/>
  <c r="H319" i="2"/>
  <c r="B319" i="2"/>
  <c r="D319" i="2"/>
  <c r="A181" i="2"/>
  <c r="H181" i="2"/>
  <c r="B181" i="2"/>
  <c r="D181" i="2"/>
  <c r="A182" i="2"/>
  <c r="H182" i="2"/>
  <c r="B182" i="2"/>
  <c r="D182" i="2"/>
  <c r="A183" i="2"/>
  <c r="H183" i="2"/>
  <c r="B183" i="2"/>
  <c r="D183" i="2"/>
  <c r="A320" i="2"/>
  <c r="H320" i="2"/>
  <c r="B320" i="2"/>
  <c r="D320" i="2"/>
  <c r="A321" i="2"/>
  <c r="H321" i="2"/>
  <c r="B321" i="2"/>
  <c r="D321" i="2"/>
  <c r="A322" i="2"/>
  <c r="H322" i="2"/>
  <c r="B322" i="2"/>
  <c r="D322" i="2"/>
  <c r="A323" i="2"/>
  <c r="H323" i="2"/>
  <c r="B323" i="2"/>
  <c r="D323" i="2"/>
  <c r="A324" i="2"/>
  <c r="H324" i="2"/>
  <c r="B324" i="2"/>
  <c r="D324" i="2"/>
  <c r="A184" i="2"/>
  <c r="H184" i="2"/>
  <c r="B184" i="2"/>
  <c r="D184" i="2"/>
  <c r="A325" i="2"/>
  <c r="H325" i="2"/>
  <c r="B325" i="2"/>
  <c r="D325" i="2"/>
  <c r="A185" i="2"/>
  <c r="H185" i="2"/>
  <c r="B185" i="2"/>
  <c r="D185" i="2"/>
  <c r="A186" i="2"/>
  <c r="H186" i="2"/>
  <c r="B186" i="2"/>
  <c r="D186" i="2"/>
  <c r="A187" i="2"/>
  <c r="H187" i="2"/>
  <c r="B187" i="2"/>
  <c r="D187" i="2"/>
  <c r="A188" i="2"/>
  <c r="H188" i="2"/>
  <c r="B188" i="2"/>
  <c r="D188" i="2"/>
  <c r="A326" i="2"/>
  <c r="H326" i="2"/>
  <c r="B326" i="2"/>
  <c r="D326" i="2"/>
  <c r="A189" i="2"/>
  <c r="H189" i="2"/>
  <c r="B189" i="2"/>
  <c r="D189" i="2"/>
  <c r="A327" i="2"/>
  <c r="H327" i="2"/>
  <c r="B327" i="2"/>
  <c r="D327" i="2"/>
  <c r="A190" i="2"/>
  <c r="H190" i="2"/>
  <c r="B190" i="2"/>
  <c r="D190" i="2"/>
  <c r="A328" i="2"/>
  <c r="H328" i="2"/>
  <c r="B328" i="2"/>
  <c r="D328" i="2"/>
  <c r="A191" i="2"/>
  <c r="H191" i="2"/>
  <c r="B191" i="2"/>
  <c r="D191" i="2"/>
  <c r="A329" i="2"/>
  <c r="H329" i="2"/>
  <c r="B329" i="2"/>
  <c r="D329" i="2"/>
  <c r="A330" i="2"/>
  <c r="H330" i="2"/>
  <c r="B330" i="2"/>
  <c r="D330" i="2"/>
  <c r="A331" i="2"/>
  <c r="H331" i="2"/>
  <c r="B331" i="2"/>
  <c r="D331" i="2"/>
  <c r="A192" i="2"/>
  <c r="H192" i="2"/>
  <c r="B192" i="2"/>
  <c r="D192" i="2"/>
  <c r="A332" i="2"/>
  <c r="H332" i="2"/>
  <c r="B332" i="2"/>
  <c r="D332" i="2"/>
  <c r="A193" i="2"/>
  <c r="H193" i="2"/>
  <c r="B193" i="2"/>
  <c r="D193" i="2"/>
  <c r="A194" i="2"/>
  <c r="H194" i="2"/>
  <c r="B194" i="2"/>
  <c r="D194" i="2"/>
  <c r="A333" i="2"/>
  <c r="H333" i="2"/>
  <c r="B333" i="2"/>
  <c r="D333" i="2"/>
  <c r="A195" i="2"/>
  <c r="H195" i="2"/>
  <c r="B195" i="2"/>
  <c r="D195" i="2"/>
  <c r="A196" i="2"/>
  <c r="H196" i="2"/>
  <c r="B196" i="2"/>
  <c r="D196" i="2"/>
  <c r="A197" i="2"/>
  <c r="H197" i="2"/>
  <c r="B197" i="2"/>
  <c r="D197" i="2"/>
  <c r="A198" i="2"/>
  <c r="H198" i="2"/>
  <c r="B198" i="2"/>
  <c r="D198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285" i="2"/>
  <c r="B285" i="2"/>
  <c r="D285" i="2"/>
  <c r="A285" i="2"/>
  <c r="H84" i="2"/>
  <c r="B84" i="2"/>
  <c r="D84" i="2"/>
  <c r="A84" i="2"/>
  <c r="H83" i="2"/>
  <c r="B83" i="2"/>
  <c r="D83" i="2"/>
  <c r="A83" i="2"/>
  <c r="H284" i="2"/>
  <c r="B284" i="2"/>
  <c r="D284" i="2"/>
  <c r="A284" i="2"/>
  <c r="H283" i="2"/>
  <c r="B283" i="2"/>
  <c r="D283" i="2"/>
  <c r="A2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282" i="2"/>
  <c r="B282" i="2"/>
  <c r="D282" i="2"/>
  <c r="A282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281" i="2"/>
  <c r="B281" i="2"/>
  <c r="D281" i="2"/>
  <c r="A281" i="2"/>
  <c r="H54" i="2"/>
  <c r="B54" i="2"/>
  <c r="D54" i="2"/>
  <c r="A54" i="2"/>
  <c r="H280" i="2"/>
  <c r="B280" i="2"/>
  <c r="D280" i="2"/>
  <c r="A280" i="2"/>
  <c r="H53" i="2"/>
  <c r="B53" i="2"/>
  <c r="D53" i="2"/>
  <c r="A53" i="2"/>
  <c r="H279" i="2"/>
  <c r="B279" i="2"/>
  <c r="D279" i="2"/>
  <c r="A279" i="2"/>
  <c r="H52" i="2"/>
  <c r="B52" i="2"/>
  <c r="D52" i="2"/>
  <c r="A52" i="2"/>
  <c r="H278" i="2"/>
  <c r="B278" i="2"/>
  <c r="D278" i="2"/>
  <c r="A278" i="2"/>
  <c r="H277" i="2"/>
  <c r="B277" i="2"/>
  <c r="D277" i="2"/>
  <c r="A277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76" i="2"/>
  <c r="B276" i="2"/>
  <c r="D276" i="2"/>
  <c r="A276" i="2"/>
  <c r="H275" i="2"/>
  <c r="B275" i="2"/>
  <c r="D275" i="2"/>
  <c r="A275" i="2"/>
  <c r="H274" i="2"/>
  <c r="B274" i="2"/>
  <c r="D274" i="2"/>
  <c r="A274" i="2"/>
  <c r="H273" i="2"/>
  <c r="B273" i="2"/>
  <c r="D273" i="2"/>
  <c r="A273" i="2"/>
  <c r="H272" i="2"/>
  <c r="B272" i="2"/>
  <c r="D272" i="2"/>
  <c r="A272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271" i="2"/>
  <c r="B271" i="2"/>
  <c r="D271" i="2"/>
  <c r="A271" i="2"/>
  <c r="H270" i="2"/>
  <c r="B270" i="2"/>
  <c r="D270" i="2"/>
  <c r="A270" i="2"/>
  <c r="H269" i="2"/>
  <c r="B269" i="2"/>
  <c r="D269" i="2"/>
  <c r="A269" i="2"/>
  <c r="H268" i="2"/>
  <c r="B268" i="2"/>
  <c r="D268" i="2"/>
  <c r="A268" i="2"/>
  <c r="H267" i="2"/>
  <c r="B267" i="2"/>
  <c r="F267" i="2"/>
  <c r="D267" i="2"/>
  <c r="A267" i="2"/>
  <c r="H266" i="2"/>
  <c r="F266" i="2"/>
  <c r="D266" i="2"/>
  <c r="B266" i="2"/>
  <c r="A266" i="2"/>
  <c r="H265" i="2"/>
  <c r="B265" i="2"/>
  <c r="F265" i="2"/>
  <c r="D265" i="2"/>
  <c r="A265" i="2"/>
  <c r="H264" i="2"/>
  <c r="B264" i="2"/>
  <c r="F264" i="2"/>
  <c r="D264" i="2"/>
  <c r="A264" i="2"/>
  <c r="H263" i="2"/>
  <c r="B263" i="2"/>
  <c r="F263" i="2"/>
  <c r="D263" i="2"/>
  <c r="A263" i="2"/>
  <c r="H262" i="2"/>
  <c r="D262" i="2"/>
  <c r="B262" i="2"/>
  <c r="A262" i="2"/>
  <c r="H261" i="2"/>
  <c r="D261" i="2"/>
  <c r="B261" i="2"/>
  <c r="A261" i="2"/>
  <c r="H260" i="2"/>
  <c r="D260" i="2"/>
  <c r="B260" i="2"/>
  <c r="A260" i="2"/>
  <c r="H259" i="2"/>
  <c r="D259" i="2"/>
  <c r="B259" i="2"/>
  <c r="A259" i="2"/>
  <c r="H258" i="2"/>
  <c r="D258" i="2"/>
  <c r="B258" i="2"/>
  <c r="A258" i="2"/>
  <c r="H257" i="2"/>
  <c r="D257" i="2"/>
  <c r="B257" i="2"/>
  <c r="A257" i="2"/>
  <c r="H256" i="2"/>
  <c r="D256" i="2"/>
  <c r="B256" i="2"/>
  <c r="A256" i="2"/>
  <c r="H255" i="2"/>
  <c r="D255" i="2"/>
  <c r="B255" i="2"/>
  <c r="A255" i="2"/>
  <c r="H254" i="2"/>
  <c r="D254" i="2"/>
  <c r="B254" i="2"/>
  <c r="A254" i="2"/>
  <c r="H253" i="2"/>
  <c r="D253" i="2"/>
  <c r="B253" i="2"/>
  <c r="A253" i="2"/>
  <c r="H252" i="2"/>
  <c r="D252" i="2"/>
  <c r="B252" i="2"/>
  <c r="A252" i="2"/>
  <c r="H251" i="2"/>
  <c r="D251" i="2"/>
  <c r="B251" i="2"/>
  <c r="A251" i="2"/>
  <c r="H250" i="2"/>
  <c r="D250" i="2"/>
  <c r="B250" i="2"/>
  <c r="A250" i="2"/>
  <c r="H249" i="2"/>
  <c r="D249" i="2"/>
  <c r="B249" i="2"/>
  <c r="A249" i="2"/>
  <c r="H248" i="2"/>
  <c r="D248" i="2"/>
  <c r="B248" i="2"/>
  <c r="A248" i="2"/>
  <c r="H247" i="2"/>
  <c r="D247" i="2"/>
  <c r="B247" i="2"/>
  <c r="A247" i="2"/>
  <c r="H13" i="2"/>
  <c r="D13" i="2"/>
  <c r="B13" i="2"/>
  <c r="A13" i="2"/>
  <c r="H246" i="2"/>
  <c r="D246" i="2"/>
  <c r="B246" i="2"/>
  <c r="A246" i="2"/>
  <c r="H12" i="2"/>
  <c r="D12" i="2"/>
  <c r="B12" i="2"/>
  <c r="A12" i="2"/>
  <c r="H245" i="2"/>
  <c r="D245" i="2"/>
  <c r="B245" i="2"/>
  <c r="A245" i="2"/>
  <c r="H244" i="2"/>
  <c r="D244" i="2"/>
  <c r="B244" i="2"/>
  <c r="A244" i="2"/>
  <c r="H243" i="2"/>
  <c r="D243" i="2"/>
  <c r="B243" i="2"/>
  <c r="A243" i="2"/>
  <c r="H242" i="2"/>
  <c r="D242" i="2"/>
  <c r="B242" i="2"/>
  <c r="A242" i="2"/>
  <c r="H241" i="2"/>
  <c r="D241" i="2"/>
  <c r="B241" i="2"/>
  <c r="A241" i="2"/>
  <c r="H240" i="2"/>
  <c r="D240" i="2"/>
  <c r="B240" i="2"/>
  <c r="A240" i="2"/>
  <c r="H239" i="2"/>
  <c r="D239" i="2"/>
  <c r="B239" i="2"/>
  <c r="A239" i="2"/>
  <c r="H238" i="2"/>
  <c r="D238" i="2"/>
  <c r="B238" i="2"/>
  <c r="A238" i="2"/>
  <c r="H237" i="2"/>
  <c r="D237" i="2"/>
  <c r="B237" i="2"/>
  <c r="A237" i="2"/>
  <c r="H236" i="2"/>
  <c r="D236" i="2"/>
  <c r="B236" i="2"/>
  <c r="A236" i="2"/>
  <c r="H235" i="2"/>
  <c r="D235" i="2"/>
  <c r="B235" i="2"/>
  <c r="A235" i="2"/>
  <c r="H234" i="2"/>
  <c r="D234" i="2"/>
  <c r="B234" i="2"/>
  <c r="A234" i="2"/>
  <c r="H233" i="2"/>
  <c r="D233" i="2"/>
  <c r="B233" i="2"/>
  <c r="A233" i="2"/>
  <c r="H232" i="2"/>
  <c r="D232" i="2"/>
  <c r="B232" i="2"/>
  <c r="A232" i="2"/>
  <c r="H231" i="2"/>
  <c r="D231" i="2"/>
  <c r="B231" i="2"/>
  <c r="A231" i="2"/>
  <c r="H230" i="2"/>
  <c r="D230" i="2"/>
  <c r="B230" i="2"/>
  <c r="A230" i="2"/>
  <c r="H229" i="2"/>
  <c r="D229" i="2"/>
  <c r="B229" i="2"/>
  <c r="A229" i="2"/>
  <c r="H228" i="2"/>
  <c r="D228" i="2"/>
  <c r="B228" i="2"/>
  <c r="A228" i="2"/>
  <c r="H227" i="2"/>
  <c r="D227" i="2"/>
  <c r="B227" i="2"/>
  <c r="A227" i="2"/>
  <c r="H226" i="2"/>
  <c r="D226" i="2"/>
  <c r="B226" i="2"/>
  <c r="A226" i="2"/>
  <c r="H225" i="2"/>
  <c r="D225" i="2"/>
  <c r="B225" i="2"/>
  <c r="A225" i="2"/>
  <c r="H224" i="2"/>
  <c r="D224" i="2"/>
  <c r="B224" i="2"/>
  <c r="A224" i="2"/>
  <c r="H223" i="2"/>
  <c r="D223" i="2"/>
  <c r="B223" i="2"/>
  <c r="A223" i="2"/>
  <c r="H222" i="2"/>
  <c r="D222" i="2"/>
  <c r="B222" i="2"/>
  <c r="A222" i="2"/>
  <c r="H221" i="2"/>
  <c r="D221" i="2"/>
  <c r="B221" i="2"/>
  <c r="A221" i="2"/>
  <c r="H220" i="2"/>
  <c r="D220" i="2"/>
  <c r="B220" i="2"/>
  <c r="A220" i="2"/>
  <c r="H219" i="2"/>
  <c r="D219" i="2"/>
  <c r="B219" i="2"/>
  <c r="A219" i="2"/>
  <c r="H218" i="2"/>
  <c r="D218" i="2"/>
  <c r="B218" i="2"/>
  <c r="A218" i="2"/>
  <c r="H217" i="2"/>
  <c r="D217" i="2"/>
  <c r="B217" i="2"/>
  <c r="A217" i="2"/>
  <c r="H216" i="2"/>
  <c r="D216" i="2"/>
  <c r="B216" i="2"/>
  <c r="A216" i="2"/>
  <c r="H11" i="2"/>
  <c r="D11" i="2"/>
  <c r="B11" i="2"/>
  <c r="A11" i="2"/>
  <c r="H215" i="2"/>
  <c r="D215" i="2"/>
  <c r="B215" i="2"/>
  <c r="A215" i="2"/>
  <c r="H214" i="2"/>
  <c r="D214" i="2"/>
  <c r="B214" i="2"/>
  <c r="A214" i="2"/>
  <c r="H213" i="2"/>
  <c r="D213" i="2"/>
  <c r="B213" i="2"/>
  <c r="A213" i="2"/>
  <c r="H212" i="2"/>
  <c r="D212" i="2"/>
  <c r="B212" i="2"/>
  <c r="A212" i="2"/>
  <c r="H211" i="2"/>
  <c r="D211" i="2"/>
  <c r="B211" i="2"/>
  <c r="A211" i="2"/>
  <c r="H210" i="2"/>
  <c r="D210" i="2"/>
  <c r="B210" i="2"/>
  <c r="A210" i="2"/>
  <c r="H209" i="2"/>
  <c r="D209" i="2"/>
  <c r="B209" i="2"/>
  <c r="A209" i="2"/>
  <c r="H208" i="2"/>
  <c r="D208" i="2"/>
  <c r="B208" i="2"/>
  <c r="A208" i="2"/>
  <c r="H207" i="2"/>
  <c r="D207" i="2"/>
  <c r="B207" i="2"/>
  <c r="A207" i="2"/>
  <c r="H206" i="2"/>
  <c r="D206" i="2"/>
  <c r="B206" i="2"/>
  <c r="A206" i="2"/>
  <c r="H205" i="2"/>
  <c r="D205" i="2"/>
  <c r="B205" i="2"/>
  <c r="A205" i="2"/>
  <c r="H204" i="2"/>
  <c r="D204" i="2"/>
  <c r="B204" i="2"/>
  <c r="A204" i="2"/>
  <c r="H203" i="2"/>
  <c r="D203" i="2"/>
  <c r="B203" i="2"/>
  <c r="A203" i="2"/>
  <c r="H202" i="2"/>
  <c r="D202" i="2"/>
  <c r="B202" i="2"/>
  <c r="A202" i="2"/>
  <c r="H201" i="2"/>
  <c r="D201" i="2"/>
  <c r="B201" i="2"/>
  <c r="A201" i="2"/>
  <c r="H200" i="2"/>
  <c r="D200" i="2"/>
  <c r="B200" i="2"/>
  <c r="A200" i="2"/>
  <c r="H199" i="2"/>
  <c r="D199" i="2"/>
  <c r="B199" i="2"/>
  <c r="A199" i="2"/>
  <c r="Q368" i="1"/>
  <c r="J368" i="1"/>
  <c r="Q367" i="1"/>
  <c r="J367" i="1"/>
  <c r="K369" i="1"/>
  <c r="Q369" i="1"/>
  <c r="G97" i="1"/>
  <c r="I97" i="1"/>
  <c r="Q97" i="1"/>
  <c r="K366" i="1"/>
  <c r="Q366" i="1"/>
  <c r="I353" i="1"/>
  <c r="Q353" i="1"/>
  <c r="I361" i="1"/>
  <c r="Q361" i="1"/>
  <c r="K364" i="1"/>
  <c r="Q364" i="1"/>
  <c r="C17" i="1"/>
  <c r="Q363" i="1"/>
  <c r="K363" i="1"/>
  <c r="K354" i="1"/>
  <c r="Q354" i="1"/>
  <c r="K356" i="1"/>
  <c r="Q356" i="1"/>
  <c r="Q359" i="1"/>
  <c r="K360" i="1"/>
  <c r="Q360" i="1"/>
  <c r="K358" i="1"/>
  <c r="Q358" i="1"/>
  <c r="K348" i="1"/>
  <c r="Q348" i="1"/>
  <c r="K352" i="1"/>
  <c r="Q352" i="1"/>
  <c r="K305" i="1"/>
  <c r="Q305" i="1"/>
  <c r="K307" i="1"/>
  <c r="Q307" i="1"/>
  <c r="Q309" i="1"/>
  <c r="Q355" i="1"/>
  <c r="Q357" i="1"/>
  <c r="G99" i="1"/>
  <c r="I99" i="1"/>
  <c r="G100" i="1"/>
  <c r="I100" i="1"/>
  <c r="G101" i="1"/>
  <c r="I101" i="1"/>
  <c r="G102" i="1"/>
  <c r="I102" i="1"/>
  <c r="G103" i="1"/>
  <c r="G104" i="1"/>
  <c r="I104" i="1"/>
  <c r="G105" i="1"/>
  <c r="Q99" i="1"/>
  <c r="Q100" i="1"/>
  <c r="Q101" i="1"/>
  <c r="Q102" i="1"/>
  <c r="I103" i="1"/>
  <c r="Q103" i="1"/>
  <c r="Q104" i="1"/>
  <c r="I105" i="1"/>
  <c r="Q105" i="1"/>
  <c r="Q82" i="1"/>
  <c r="G185" i="1"/>
  <c r="J185" i="1"/>
  <c r="G69" i="1"/>
  <c r="J69" i="1"/>
  <c r="G70" i="1"/>
  <c r="J70" i="1"/>
  <c r="G71" i="1"/>
  <c r="G72" i="1"/>
  <c r="G73" i="1"/>
  <c r="J73" i="1"/>
  <c r="G74" i="1"/>
  <c r="J74" i="1"/>
  <c r="G75" i="1"/>
  <c r="G76" i="1"/>
  <c r="J76" i="1"/>
  <c r="G77" i="1"/>
  <c r="J77" i="1"/>
  <c r="G78" i="1"/>
  <c r="J78" i="1"/>
  <c r="G79" i="1"/>
  <c r="G80" i="1"/>
  <c r="G81" i="1"/>
  <c r="G82" i="1"/>
  <c r="J82" i="1"/>
  <c r="G38" i="1"/>
  <c r="G107" i="1"/>
  <c r="J107" i="1"/>
  <c r="G108" i="1"/>
  <c r="J108" i="1"/>
  <c r="G109" i="1"/>
  <c r="G110" i="1"/>
  <c r="G111" i="1"/>
  <c r="G113" i="1"/>
  <c r="I113" i="1"/>
  <c r="G114" i="1"/>
  <c r="I114" i="1"/>
  <c r="G115" i="1"/>
  <c r="G116" i="1"/>
  <c r="I116" i="1"/>
  <c r="G117" i="1"/>
  <c r="I117" i="1"/>
  <c r="G118" i="1"/>
  <c r="G119" i="1"/>
  <c r="G120" i="1"/>
  <c r="I120" i="1"/>
  <c r="G121" i="1"/>
  <c r="I121" i="1"/>
  <c r="G122" i="1"/>
  <c r="I122" i="1"/>
  <c r="G123" i="1"/>
  <c r="G124" i="1"/>
  <c r="I124" i="1"/>
  <c r="G125" i="1"/>
  <c r="I125" i="1"/>
  <c r="G126" i="1"/>
  <c r="G127" i="1"/>
  <c r="G128" i="1"/>
  <c r="I128" i="1"/>
  <c r="G129" i="1"/>
  <c r="I129" i="1"/>
  <c r="G130" i="1"/>
  <c r="G131" i="1"/>
  <c r="G132" i="1"/>
  <c r="I132" i="1"/>
  <c r="G133" i="1"/>
  <c r="I133" i="1"/>
  <c r="G134" i="1"/>
  <c r="G135" i="1"/>
  <c r="G136" i="1"/>
  <c r="I136" i="1"/>
  <c r="G137" i="1"/>
  <c r="I137" i="1"/>
  <c r="G138" i="1"/>
  <c r="I138" i="1"/>
  <c r="G139" i="1"/>
  <c r="G140" i="1"/>
  <c r="G141" i="1"/>
  <c r="J141" i="1"/>
  <c r="G142" i="1"/>
  <c r="J142" i="1"/>
  <c r="G143" i="1"/>
  <c r="G144" i="1"/>
  <c r="I144" i="1"/>
  <c r="G145" i="1"/>
  <c r="J145" i="1"/>
  <c r="G146" i="1"/>
  <c r="G147" i="1"/>
  <c r="G148" i="1"/>
  <c r="G149" i="1"/>
  <c r="J149" i="1"/>
  <c r="G150" i="1"/>
  <c r="G151" i="1"/>
  <c r="G152" i="1"/>
  <c r="G153" i="1"/>
  <c r="J153" i="1"/>
  <c r="G154" i="1"/>
  <c r="J154" i="1"/>
  <c r="G155" i="1"/>
  <c r="G158" i="1"/>
  <c r="I158" i="1"/>
  <c r="G160" i="1"/>
  <c r="I160" i="1"/>
  <c r="G162" i="1"/>
  <c r="I162" i="1"/>
  <c r="G163" i="1"/>
  <c r="G165" i="1"/>
  <c r="G167" i="1"/>
  <c r="G168" i="1"/>
  <c r="J168" i="1"/>
  <c r="G169" i="1"/>
  <c r="G170" i="1"/>
  <c r="J170" i="1"/>
  <c r="G171" i="1"/>
  <c r="I171" i="1"/>
  <c r="G172" i="1"/>
  <c r="G173" i="1"/>
  <c r="G174" i="1"/>
  <c r="J174" i="1"/>
  <c r="G175" i="1"/>
  <c r="G176" i="1"/>
  <c r="J176" i="1"/>
  <c r="G177" i="1"/>
  <c r="G178" i="1"/>
  <c r="I178" i="1"/>
  <c r="G179" i="1"/>
  <c r="I179" i="1"/>
  <c r="G180" i="1"/>
  <c r="J180" i="1"/>
  <c r="G181" i="1"/>
  <c r="G182" i="1"/>
  <c r="G183" i="1"/>
  <c r="J183" i="1"/>
  <c r="G184" i="1"/>
  <c r="J184" i="1"/>
  <c r="G186" i="1"/>
  <c r="G187" i="1"/>
  <c r="I187" i="1"/>
  <c r="G188" i="1"/>
  <c r="I188" i="1"/>
  <c r="G189" i="1"/>
  <c r="G192" i="1"/>
  <c r="G193" i="1"/>
  <c r="I193" i="1"/>
  <c r="G194" i="1"/>
  <c r="G195" i="1"/>
  <c r="G196" i="1"/>
  <c r="G197" i="1"/>
  <c r="J197" i="1"/>
  <c r="G198" i="1"/>
  <c r="J198" i="1"/>
  <c r="G199" i="1"/>
  <c r="G200" i="1"/>
  <c r="G201" i="1"/>
  <c r="J201" i="1"/>
  <c r="G202" i="1"/>
  <c r="I202" i="1"/>
  <c r="G203" i="1"/>
  <c r="I203" i="1"/>
  <c r="G204" i="1"/>
  <c r="G205" i="1"/>
  <c r="I205" i="1"/>
  <c r="G206" i="1"/>
  <c r="I206" i="1"/>
  <c r="G207" i="1"/>
  <c r="I207" i="1"/>
  <c r="G208" i="1"/>
  <c r="Q81" i="1"/>
  <c r="J81" i="1"/>
  <c r="Q80" i="1"/>
  <c r="J80" i="1"/>
  <c r="Q79" i="1"/>
  <c r="J79" i="1"/>
  <c r="Q78" i="1"/>
  <c r="Q77" i="1"/>
  <c r="Q76" i="1"/>
  <c r="Q75" i="1"/>
  <c r="J75" i="1"/>
  <c r="Q74" i="1"/>
  <c r="Q73" i="1"/>
  <c r="Q72" i="1"/>
  <c r="J72" i="1"/>
  <c r="Q71" i="1"/>
  <c r="J71" i="1"/>
  <c r="Q70" i="1"/>
  <c r="Q69" i="1"/>
  <c r="J182" i="1"/>
  <c r="J181" i="1"/>
  <c r="J177" i="1"/>
  <c r="J175" i="1"/>
  <c r="J173" i="1"/>
  <c r="J172" i="1"/>
  <c r="J152" i="1"/>
  <c r="J146" i="1"/>
  <c r="J143" i="1"/>
  <c r="J140" i="1"/>
  <c r="J118" i="1"/>
  <c r="J115" i="1"/>
  <c r="J111" i="1"/>
  <c r="J110" i="1"/>
  <c r="J109" i="1"/>
  <c r="J189" i="1"/>
  <c r="J195" i="1"/>
  <c r="J196" i="1"/>
  <c r="J199" i="1"/>
  <c r="J218" i="1"/>
  <c r="J229" i="1"/>
  <c r="J232" i="1"/>
  <c r="J235" i="1"/>
  <c r="J236" i="1"/>
  <c r="J237" i="1"/>
  <c r="J241" i="1"/>
  <c r="J242" i="1"/>
  <c r="J244" i="1"/>
  <c r="J245" i="1"/>
  <c r="J246" i="1"/>
  <c r="J247" i="1"/>
  <c r="J248" i="1"/>
  <c r="J249" i="1"/>
  <c r="J250" i="1"/>
  <c r="J252" i="1"/>
  <c r="J253" i="1"/>
  <c r="J254" i="1"/>
  <c r="J255" i="1"/>
  <c r="J256" i="1"/>
  <c r="J257" i="1"/>
  <c r="J272" i="1"/>
  <c r="J311" i="1"/>
  <c r="J312" i="1"/>
  <c r="J313" i="1"/>
  <c r="J314" i="1"/>
  <c r="H38" i="1"/>
  <c r="Q185" i="1"/>
  <c r="Q183" i="1"/>
  <c r="Q182" i="1"/>
  <c r="Q181" i="1"/>
  <c r="Q180" i="1"/>
  <c r="Q177" i="1"/>
  <c r="Q176" i="1"/>
  <c r="Q175" i="1"/>
  <c r="Q174" i="1"/>
  <c r="Q173" i="1"/>
  <c r="Q172" i="1"/>
  <c r="Q170" i="1"/>
  <c r="Q168" i="1"/>
  <c r="Q154" i="1"/>
  <c r="Q153" i="1"/>
  <c r="Q152" i="1"/>
  <c r="Q149" i="1"/>
  <c r="Q146" i="1"/>
  <c r="Q145" i="1"/>
  <c r="Q143" i="1"/>
  <c r="Q142" i="1"/>
  <c r="Q141" i="1"/>
  <c r="Q140" i="1"/>
  <c r="Q118" i="1"/>
  <c r="Q115" i="1"/>
  <c r="Q111" i="1"/>
  <c r="Q110" i="1"/>
  <c r="Q109" i="1"/>
  <c r="Q108" i="1"/>
  <c r="Q107" i="1"/>
  <c r="Q38" i="1"/>
  <c r="Q314" i="1"/>
  <c r="Q313" i="1"/>
  <c r="Q312" i="1"/>
  <c r="Q311" i="1"/>
  <c r="Q272" i="1"/>
  <c r="Q257" i="1"/>
  <c r="Q256" i="1"/>
  <c r="Q255" i="1"/>
  <c r="Q254" i="1"/>
  <c r="Q253" i="1"/>
  <c r="Q252" i="1"/>
  <c r="Q250" i="1"/>
  <c r="Q249" i="1"/>
  <c r="Q248" i="1"/>
  <c r="Q247" i="1"/>
  <c r="Q246" i="1"/>
  <c r="Q245" i="1"/>
  <c r="Q244" i="1"/>
  <c r="Q242" i="1"/>
  <c r="Q241" i="1"/>
  <c r="Q237" i="1"/>
  <c r="Q236" i="1"/>
  <c r="Q235" i="1"/>
  <c r="Q232" i="1"/>
  <c r="Q229" i="1"/>
  <c r="Q218" i="1"/>
  <c r="Q201" i="1"/>
  <c r="Q199" i="1"/>
  <c r="Q198" i="1"/>
  <c r="Q197" i="1"/>
  <c r="Q196" i="1"/>
  <c r="Q195" i="1"/>
  <c r="Q189" i="1"/>
  <c r="J342" i="1"/>
  <c r="Q342" i="1"/>
  <c r="Q351" i="1"/>
  <c r="Q350" i="1"/>
  <c r="Q341" i="1"/>
  <c r="Q340" i="1"/>
  <c r="Q339" i="1"/>
  <c r="Q316" i="1"/>
  <c r="Q315" i="1"/>
  <c r="Q310" i="1"/>
  <c r="Q308" i="1"/>
  <c r="Q306" i="1"/>
  <c r="Q304" i="1"/>
  <c r="Q302" i="1"/>
  <c r="Q301" i="1"/>
  <c r="Q300" i="1"/>
  <c r="Q295" i="1"/>
  <c r="Q294" i="1"/>
  <c r="Q293" i="1"/>
  <c r="Q292" i="1"/>
  <c r="Q291" i="1"/>
  <c r="Q290" i="1"/>
  <c r="Q286" i="1"/>
  <c r="Q284" i="1"/>
  <c r="Q283" i="1"/>
  <c r="Q282" i="1"/>
  <c r="Q281" i="1"/>
  <c r="Q280" i="1"/>
  <c r="Q279" i="1"/>
  <c r="Q278" i="1"/>
  <c r="Q277" i="1"/>
  <c r="Q276" i="1"/>
  <c r="Q274" i="1"/>
  <c r="Q273" i="1"/>
  <c r="Q271" i="1"/>
  <c r="Q270" i="1"/>
  <c r="Q268" i="1"/>
  <c r="Q267" i="1"/>
  <c r="Q266" i="1"/>
  <c r="Q265" i="1"/>
  <c r="Q264" i="1"/>
  <c r="Q263" i="1"/>
  <c r="Q262" i="1"/>
  <c r="Q261" i="1"/>
  <c r="Q260" i="1"/>
  <c r="Q259" i="1"/>
  <c r="Q258" i="1"/>
  <c r="Q251" i="1"/>
  <c r="Q243" i="1"/>
  <c r="Q240" i="1"/>
  <c r="Q238" i="1"/>
  <c r="Q234" i="1"/>
  <c r="Q233" i="1"/>
  <c r="Q231" i="1"/>
  <c r="Q230" i="1"/>
  <c r="Q228" i="1"/>
  <c r="Q227" i="1"/>
  <c r="Q226" i="1"/>
  <c r="Q225" i="1"/>
  <c r="Q224" i="1"/>
  <c r="Q223" i="1"/>
  <c r="Q222" i="1"/>
  <c r="Q221" i="1"/>
  <c r="Q220" i="1"/>
  <c r="Q219" i="1"/>
  <c r="Q217" i="1"/>
  <c r="Q216" i="1"/>
  <c r="Q215" i="1"/>
  <c r="Q213" i="1"/>
  <c r="Q212" i="1"/>
  <c r="Q209" i="1"/>
  <c r="Q208" i="1"/>
  <c r="Q207" i="1"/>
  <c r="Q206" i="1"/>
  <c r="Q205" i="1"/>
  <c r="Q204" i="1"/>
  <c r="Q203" i="1"/>
  <c r="Q202" i="1"/>
  <c r="Q200" i="1"/>
  <c r="Q194" i="1"/>
  <c r="Q193" i="1"/>
  <c r="Q192" i="1"/>
  <c r="Q191" i="1"/>
  <c r="Q188" i="1"/>
  <c r="Q187" i="1"/>
  <c r="Q186" i="1"/>
  <c r="Q179" i="1"/>
  <c r="Q178" i="1"/>
  <c r="Q171" i="1"/>
  <c r="Q169" i="1"/>
  <c r="Q167" i="1"/>
  <c r="Q166" i="1"/>
  <c r="Q165" i="1"/>
  <c r="Q163" i="1"/>
  <c r="Q162" i="1"/>
  <c r="Q160" i="1"/>
  <c r="Q158" i="1"/>
  <c r="Q155" i="1"/>
  <c r="Q151" i="1"/>
  <c r="Q150" i="1"/>
  <c r="Q148" i="1"/>
  <c r="Q147" i="1"/>
  <c r="Q144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7" i="1"/>
  <c r="Q116" i="1"/>
  <c r="Q114" i="1"/>
  <c r="Q113" i="1"/>
  <c r="Q98" i="1"/>
  <c r="Q184" i="1"/>
  <c r="K351" i="1"/>
  <c r="I350" i="1"/>
  <c r="I119" i="1"/>
  <c r="I123" i="1"/>
  <c r="I126" i="1"/>
  <c r="I127" i="1"/>
  <c r="I130" i="1"/>
  <c r="I131" i="1"/>
  <c r="I134" i="1"/>
  <c r="I135" i="1"/>
  <c r="I139" i="1"/>
  <c r="I147" i="1"/>
  <c r="I148" i="1"/>
  <c r="I150" i="1"/>
  <c r="I151" i="1"/>
  <c r="I155" i="1"/>
  <c r="I163" i="1"/>
  <c r="I165" i="1"/>
  <c r="I167" i="1"/>
  <c r="I169" i="1"/>
  <c r="I186" i="1"/>
  <c r="I192" i="1"/>
  <c r="I194" i="1"/>
  <c r="I200" i="1"/>
  <c r="I204" i="1"/>
  <c r="I208" i="1"/>
  <c r="I209" i="1"/>
  <c r="I212" i="1"/>
  <c r="I215" i="1"/>
  <c r="I216" i="1"/>
  <c r="I217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3" i="1"/>
  <c r="I234" i="1"/>
  <c r="I238" i="1"/>
  <c r="I240" i="1"/>
  <c r="I243" i="1"/>
  <c r="I251" i="1"/>
  <c r="I258" i="1"/>
  <c r="I259" i="1"/>
  <c r="I260" i="1"/>
  <c r="I261" i="1"/>
  <c r="I262" i="1"/>
  <c r="I263" i="1"/>
  <c r="I264" i="1"/>
  <c r="I265" i="1"/>
  <c r="I266" i="1"/>
  <c r="I267" i="1"/>
  <c r="I268" i="1"/>
  <c r="I270" i="1"/>
  <c r="I271" i="1"/>
  <c r="I273" i="1"/>
  <c r="I274" i="1"/>
  <c r="I276" i="1"/>
  <c r="I277" i="1"/>
  <c r="I278" i="1"/>
  <c r="I280" i="1"/>
  <c r="I281" i="1"/>
  <c r="I282" i="1"/>
  <c r="I283" i="1"/>
  <c r="I284" i="1"/>
  <c r="I286" i="1"/>
  <c r="I290" i="1"/>
  <c r="I291" i="1"/>
  <c r="I292" i="1"/>
  <c r="I293" i="1"/>
  <c r="I294" i="1"/>
  <c r="I295" i="1"/>
  <c r="I300" i="1"/>
  <c r="I301" i="1"/>
  <c r="I302" i="1"/>
  <c r="I304" i="1"/>
  <c r="I306" i="1"/>
  <c r="I308" i="1"/>
  <c r="I310" i="1"/>
  <c r="I315" i="1"/>
  <c r="I316" i="1"/>
  <c r="I340" i="1"/>
  <c r="I341" i="1"/>
  <c r="E322" i="2"/>
  <c r="C12" i="1"/>
  <c r="C11" i="1"/>
  <c r="O372" i="1" l="1"/>
  <c r="O296" i="1"/>
  <c r="O323" i="1"/>
  <c r="O211" i="1"/>
  <c r="O336" i="1"/>
  <c r="O349" i="1"/>
  <c r="O344" i="1"/>
  <c r="O358" i="1"/>
  <c r="O329" i="1"/>
  <c r="O337" i="1"/>
  <c r="O313" i="1"/>
  <c r="O320" i="1"/>
  <c r="O338" i="1"/>
  <c r="O348" i="1"/>
  <c r="O210" i="1"/>
  <c r="O287" i="1"/>
  <c r="O156" i="1"/>
  <c r="O319" i="1"/>
  <c r="O331" i="1"/>
  <c r="O359" i="1"/>
  <c r="O239" i="1"/>
  <c r="O371" i="1"/>
  <c r="O317" i="1"/>
  <c r="O106" i="1"/>
  <c r="O366" i="1"/>
  <c r="O356" i="1"/>
  <c r="O343" i="1"/>
  <c r="O159" i="1"/>
  <c r="O332" i="1"/>
  <c r="O190" i="1"/>
  <c r="O321" i="1"/>
  <c r="O362" i="1"/>
  <c r="O354" i="1"/>
  <c r="O360" i="1"/>
  <c r="O285" i="1"/>
  <c r="O342" i="1"/>
  <c r="O214" i="1"/>
  <c r="O312" i="1"/>
  <c r="O324" i="1"/>
  <c r="O369" i="1"/>
  <c r="O370" i="1"/>
  <c r="O346" i="1"/>
  <c r="O275" i="1"/>
  <c r="O299" i="1"/>
  <c r="O364" i="1"/>
  <c r="O335" i="1"/>
  <c r="O328" i="1"/>
  <c r="O367" i="1"/>
  <c r="O310" i="1"/>
  <c r="O345" i="1"/>
  <c r="O314" i="1"/>
  <c r="O298" i="1"/>
  <c r="O353" i="1"/>
  <c r="O363" i="1"/>
  <c r="O339" i="1"/>
  <c r="O112" i="1"/>
  <c r="O161" i="1"/>
  <c r="O361" i="1"/>
  <c r="O297" i="1"/>
  <c r="O322" i="1"/>
  <c r="O316" i="1"/>
  <c r="O350" i="1"/>
  <c r="O334" i="1"/>
  <c r="C15" i="1"/>
  <c r="O325" i="1"/>
  <c r="O326" i="1"/>
  <c r="O269" i="1"/>
  <c r="O157" i="1"/>
  <c r="O347" i="1"/>
  <c r="O340" i="1"/>
  <c r="O333" i="1"/>
  <c r="O288" i="1"/>
  <c r="O289" i="1"/>
  <c r="O309" i="1"/>
  <c r="O352" i="1"/>
  <c r="O357" i="1"/>
  <c r="O351" i="1"/>
  <c r="O330" i="1"/>
  <c r="O164" i="1"/>
  <c r="O365" i="1"/>
  <c r="O303" i="1"/>
  <c r="O315" i="1"/>
  <c r="O341" i="1"/>
  <c r="O327" i="1"/>
  <c r="O355" i="1"/>
  <c r="O368" i="1"/>
  <c r="O318" i="1"/>
  <c r="O31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<sst xmlns="http://schemas.openxmlformats.org/spreadsheetml/2006/main" count="3248" uniqueCount="981">
  <si>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</si>
  <si>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</si>
  <si>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</si>
  <si>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</si>
  <si>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</si>
  <si>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</si>
  <si>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</si>
  <si>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</si>
  <si>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</si>
  <si>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</si>
  <si>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</si>
  <si>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</si>
  <si>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</si>
  <si>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</si>
  <si>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</si>
  <si>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</si>
  <si>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</si>
  <si>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</si>
  <si>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</si>
  <si>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</si>
  <si>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</si>
  <si>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</si>
  <si>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</si>
  <si>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</si>
  <si>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</si>
  <si>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</si>
  <si>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</si>
  <si>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Bull.62</t>
  </si>
  <si>
    <t>B</t>
  </si>
  <si>
    <t>BBSAG Bull.11</t>
  </si>
  <si>
    <t>BBSAG Bull.12</t>
  </si>
  <si>
    <t>BBSAG Bull.13</t>
  </si>
  <si>
    <t>BBSAG Bull.18</t>
  </si>
  <si>
    <t>BBSAG Bull.19</t>
  </si>
  <si>
    <t>BBSAG Bull.20</t>
  </si>
  <si>
    <t>BBSAG Bull.24</t>
  </si>
  <si>
    <t>BBSAG Bull.26</t>
  </si>
  <si>
    <t>BBSAG Bull.29</t>
  </si>
  <si>
    <t>BBSAG Bull.31</t>
  </si>
  <si>
    <t>BBSAG Bull.34</t>
  </si>
  <si>
    <t>BBSAG Bull.35</t>
  </si>
  <si>
    <t>Diethelm R</t>
  </si>
  <si>
    <t>BBSAG Bull.36</t>
  </si>
  <si>
    <t>BBSAG Bull.38</t>
  </si>
  <si>
    <t>BBSAG Bull.39</t>
  </si>
  <si>
    <t>BBSAG Bull.40</t>
  </si>
  <si>
    <t>BBSAG Bull.41</t>
  </si>
  <si>
    <t>BBSAG Bull.42</t>
  </si>
  <si>
    <t>BBSAG Bull.44</t>
  </si>
  <si>
    <t>BBSAG Bull.45</t>
  </si>
  <si>
    <t>BBSAG Bull.46</t>
  </si>
  <si>
    <t>BBSAG Bull.49</t>
  </si>
  <si>
    <t>Elias D</t>
  </si>
  <si>
    <t>BBSAG Bull.50</t>
  </si>
  <si>
    <t>Andrakakou M</t>
  </si>
  <si>
    <t>Nikolaou I</t>
  </si>
  <si>
    <t>BBSAG Bull.51</t>
  </si>
  <si>
    <t>Mourikis D</t>
  </si>
  <si>
    <t>BBSAG Bull.52</t>
  </si>
  <si>
    <t>BBSAG Bull.53</t>
  </si>
  <si>
    <t>BBSAG Bull.56</t>
  </si>
  <si>
    <t>BBSAG Bull.57</t>
  </si>
  <si>
    <t>BBSAG Bull.58</t>
  </si>
  <si>
    <t>BBSAG Bull.59</t>
  </si>
  <si>
    <t>BBSAG Bull.63</t>
  </si>
  <si>
    <t>BBSAG Bull.64</t>
  </si>
  <si>
    <t>BBSAG Bull.65</t>
  </si>
  <si>
    <t>Mavrofridis G</t>
  </si>
  <si>
    <t>BBSAG Bull.68</t>
  </si>
  <si>
    <t>BBSAG Bull.69</t>
  </si>
  <si>
    <t>BBSAG Bull.70</t>
  </si>
  <si>
    <t>BBSAG Bull.73</t>
  </si>
  <si>
    <t>BBSAG Bull.74</t>
  </si>
  <si>
    <t>BBSAG Bull.75</t>
  </si>
  <si>
    <t>BBSAG Bull.81</t>
  </si>
  <si>
    <t>Schildknecht T</t>
  </si>
  <si>
    <t>BBSAG Bull.82</t>
  </si>
  <si>
    <t>BBSAG Bull.84</t>
  </si>
  <si>
    <t>BBSAG Bull.85</t>
  </si>
  <si>
    <t>BBSAG Bull.86</t>
  </si>
  <si>
    <t>BBSAG Bull.90</t>
  </si>
  <si>
    <t>BBSAG Bull.92</t>
  </si>
  <si>
    <t>BBSAG Bull.93</t>
  </si>
  <si>
    <t>BBSAG Bull.96</t>
  </si>
  <si>
    <t>BBSAG Bull.99</t>
  </si>
  <si>
    <t>BBSAG Bull.107</t>
  </si>
  <si>
    <t>BBSAG Bull.114</t>
  </si>
  <si>
    <t>BBSAG Bull.117</t>
  </si>
  <si>
    <t>Locher Kurt</t>
  </si>
  <si>
    <t>BBSAG Bull.118</t>
  </si>
  <si>
    <t>IBVS 5438</t>
  </si>
  <si>
    <t>IBVS 5543</t>
  </si>
  <si>
    <t>I</t>
  </si>
  <si>
    <t>ROTSE</t>
  </si>
  <si>
    <t>EA/WD+NL</t>
  </si>
  <si>
    <t>Krajci</t>
  </si>
  <si>
    <t>Robinson 1991 AJ</t>
  </si>
  <si>
    <t>Africano 1978 PASP</t>
  </si>
  <si>
    <t>IBVS 0394</t>
  </si>
  <si>
    <t>IBVS 5583</t>
  </si>
  <si>
    <t>S6</t>
  </si>
  <si>
    <t>IBVS 5690</t>
  </si>
  <si>
    <t>IBVS 5710</t>
  </si>
  <si>
    <t>RW Tri / gsc 1774-0214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</si>
  <si>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</si>
  <si>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</si>
  <si>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</si>
  <si>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</si>
  <si>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</si>
  <si>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</si>
  <si>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</si>
  <si>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5741</t>
  </si>
  <si>
    <t>OEJV 0107</t>
  </si>
  <si>
    <t>IBVS 5920</t>
  </si>
  <si>
    <t>Add cycle</t>
  </si>
  <si>
    <t>Old Cycle</t>
  </si>
  <si>
    <t>IBVS 5960</t>
  </si>
  <si>
    <t>IBVS 0221</t>
  </si>
  <si>
    <t>vis</t>
  </si>
  <si>
    <t>IBVS 6011</t>
  </si>
  <si>
    <t>OEJV 0003</t>
  </si>
  <si>
    <t>IBVS 6042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</si>
  <si>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</si>
  <si>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</si>
  <si>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</si>
  <si>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</si>
  <si>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</si>
  <si>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</si>
  <si>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</si>
  <si>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</si>
  <si>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</si>
  <si>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</si>
  <si>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</si>
  <si>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</si>
  <si>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</si>
  <si>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2428780.4229 </t>
  </si>
  <si>
    <t> 03.09.1937 22:08 </t>
  </si>
  <si>
    <t> 0.0016 </t>
  </si>
  <si>
    <t> M.B.Protitsch </t>
  </si>
  <si>
    <t> PZ 11.314 </t>
  </si>
  <si>
    <t>2428785.5225 </t>
  </si>
  <si>
    <t> 09.09.1937 00:32 </t>
  </si>
  <si>
    <t> -0.0003 </t>
  </si>
  <si>
    <t>2435039.4179 </t>
  </si>
  <si>
    <t> 23.10.1954 22:01 </t>
  </si>
  <si>
    <t> 0.0032 </t>
  </si>
  <si>
    <t>2435127.2987 </t>
  </si>
  <si>
    <t> 19.01.1955 19:10 </t>
  </si>
  <si>
    <t> 0.0002 </t>
  </si>
  <si>
    <t>V </t>
  </si>
  <si>
    <t>2435143.2983 </t>
  </si>
  <si>
    <t> 04.02.1955 19:09 </t>
  </si>
  <si>
    <t> -0.0001 </t>
  </si>
  <si>
    <t>2435144.2256 </t>
  </si>
  <si>
    <t> 05.02.1955 17:24 </t>
  </si>
  <si>
    <t> -0.0004 </t>
  </si>
  <si>
    <t>2435149.3266 </t>
  </si>
  <si>
    <t> 10.02.1955 19:50 </t>
  </si>
  <si>
    <t> -0.0008 </t>
  </si>
  <si>
    <t>2435150.2540 </t>
  </si>
  <si>
    <t> 11.02.1955 18:05 </t>
  </si>
  <si>
    <t> -0.0009 </t>
  </si>
  <si>
    <t>2435160.2240 </t>
  </si>
  <si>
    <t> 21.02.1955 17:22 </t>
  </si>
  <si>
    <t> -0.0019 </t>
  </si>
  <si>
    <t>2435182.2548 </t>
  </si>
  <si>
    <t> 15.03.1955 18:06 </t>
  </si>
  <si>
    <t> -0.0000 </t>
  </si>
  <si>
    <t>2435377.5001 </t>
  </si>
  <si>
    <t> 27.09.1955 00:00 </t>
  </si>
  <si>
    <t>2435387.2387 </t>
  </si>
  <si>
    <t> 06.10.1955 17:43 </t>
  </si>
  <si>
    <t>2435387.4704 </t>
  </si>
  <si>
    <t> 06.10.1955 23:17 </t>
  </si>
  <si>
    <t> -0.0011 </t>
  </si>
  <si>
    <t>2435395.3542 </t>
  </si>
  <si>
    <t> 14.10.1955 20:30 </t>
  </si>
  <si>
    <t> -0.0013 </t>
  </si>
  <si>
    <t>2435396.2813 </t>
  </si>
  <si>
    <t> 15.10.1955 18:45 </t>
  </si>
  <si>
    <t> -0.0018 </t>
  </si>
  <si>
    <t>2435396.5127 </t>
  </si>
  <si>
    <t> 16.10.1955 00:18 </t>
  </si>
  <si>
    <t> -0.0023 </t>
  </si>
  <si>
    <t>2435397.4411 </t>
  </si>
  <si>
    <t> 16.10.1955 22:35 </t>
  </si>
  <si>
    <t> -0.0014 </t>
  </si>
  <si>
    <t>2435399.2956 </t>
  </si>
  <si>
    <t> 18.10.1955 19:05 </t>
  </si>
  <si>
    <t> -0.0020 </t>
  </si>
  <si>
    <t>2435416.4556 </t>
  </si>
  <si>
    <t> 04.11.1955 22:56 </t>
  </si>
  <si>
    <t>2435417.3822 </t>
  </si>
  <si>
    <t> 05.11.1955 21:10 </t>
  </si>
  <si>
    <t>2435420.3975 </t>
  </si>
  <si>
    <t> 08.11.1955 21:32 </t>
  </si>
  <si>
    <t>2435421.3238 </t>
  </si>
  <si>
    <t> 09.11.1955 19:46 </t>
  </si>
  <si>
    <t> -0.0027 </t>
  </si>
  <si>
    <t>2435422.2525 </t>
  </si>
  <si>
    <t> 10.11.1955 18:03 </t>
  </si>
  <si>
    <t> -0.0015 </t>
  </si>
  <si>
    <t>2435422.4840 </t>
  </si>
  <si>
    <t> 10.11.1955 23:36 </t>
  </si>
  <si>
    <t>2435424.3392 </t>
  </si>
  <si>
    <t> 12.11.1955 20:08 </t>
  </si>
  <si>
    <t> -0.0017 </t>
  </si>
  <si>
    <t>2435424.5706 </t>
  </si>
  <si>
    <t> 13.11.1955 01:41 </t>
  </si>
  <si>
    <t> -0.0022 </t>
  </si>
  <si>
    <t>2435445.4401 </t>
  </si>
  <si>
    <t> 03.12.1955 22:33 </t>
  </si>
  <si>
    <t>2435449.3835 </t>
  </si>
  <si>
    <t> 07.12.1955 21:12 </t>
  </si>
  <si>
    <t>2435451.2372 </t>
  </si>
  <si>
    <t> 09.12.1955 17:41 </t>
  </si>
  <si>
    <t>2435458.1962 </t>
  </si>
  <si>
    <t> 16.12.1955 16:42 </t>
  </si>
  <si>
    <t> 0.0003 </t>
  </si>
  <si>
    <t>2435458.3274 </t>
  </si>
  <si>
    <t> 16.12.1955 19:51 </t>
  </si>
  <si>
    <t> 0.0156 </t>
  </si>
  <si>
    <t>2435460.2799 </t>
  </si>
  <si>
    <t> 18.12.1955 18:43 </t>
  </si>
  <si>
    <t> -0.0030 </t>
  </si>
  <si>
    <t>2435477.2100 </t>
  </si>
  <si>
    <t> 04.01.1956 17:02 </t>
  </si>
  <si>
    <t>2435479.2964 </t>
  </si>
  <si>
    <t> 06.01.1956 19:06 </t>
  </si>
  <si>
    <t>2435483.2380 </t>
  </si>
  <si>
    <t> 10.01.1956 17:42 </t>
  </si>
  <si>
    <t>2435485.3242 </t>
  </si>
  <si>
    <t> 12.01.1956 19:46 </t>
  </si>
  <si>
    <t> -0.0021 </t>
  </si>
  <si>
    <t>2435691.4685 </t>
  </si>
  <si>
    <t> 05.08.1956 23:14 </t>
  </si>
  <si>
    <t>2435693.5561 </t>
  </si>
  <si>
    <t> 08.08.1956 01:20 </t>
  </si>
  <si>
    <t>2435694.4835 </t>
  </si>
  <si>
    <t> 08.08.1956 23:36 </t>
  </si>
  <si>
    <t>2435695.4107 </t>
  </si>
  <si>
    <t> 09.08.1956 21:51 </t>
  </si>
  <si>
    <t>2435696.5702 </t>
  </si>
  <si>
    <t> 11.08.1956 01:41 </t>
  </si>
  <si>
    <t>2435700.5123 </t>
  </si>
  <si>
    <t> 15.08.1956 00:17 </t>
  </si>
  <si>
    <t> -0.0016 </t>
  </si>
  <si>
    <t>2435700.5133 </t>
  </si>
  <si>
    <t> 15.08.1956 00:19 </t>
  </si>
  <si>
    <t> -0.0006 </t>
  </si>
  <si>
    <t>2435704.4554 </t>
  </si>
  <si>
    <t> 18.08.1956 22:55 </t>
  </si>
  <si>
    <t> -0.0005 </t>
  </si>
  <si>
    <t>2435714.4253 </t>
  </si>
  <si>
    <t> 28.08.1956 22:12 </t>
  </si>
  <si>
    <t>2435720.4547 </t>
  </si>
  <si>
    <t> 03.09.1956 22:54 </t>
  </si>
  <si>
    <t> -0.0012 </t>
  </si>
  <si>
    <t>2435725.5560 </t>
  </si>
  <si>
    <t> 09.09.1956 01:20 </t>
  </si>
  <si>
    <t>2435727.4113 </t>
  </si>
  <si>
    <t> 10.09.1956 21:52 </t>
  </si>
  <si>
    <t>2436082.8877 </t>
  </si>
  <si>
    <t> 01.09.1957 09:18 </t>
  </si>
  <si>
    <t>E </t>
  </si>
  <si>
    <t>?</t>
  </si>
  <si>
    <t> M.F.Walker </t>
  </si>
  <si>
    <t> APJ 137.498 </t>
  </si>
  <si>
    <t>2436103.9903 </t>
  </si>
  <si>
    <t> 22.09.1957 11:46 </t>
  </si>
  <si>
    <t>2436133.6702 </t>
  </si>
  <si>
    <t> 22.10.1957 04:05 </t>
  </si>
  <si>
    <t>2436133.9028 </t>
  </si>
  <si>
    <t> 22.10.1957 09:40 </t>
  </si>
  <si>
    <t> -0.0010 </t>
  </si>
  <si>
    <t>2436164.7418 </t>
  </si>
  <si>
    <t> 22.11.1957 05:48 </t>
  </si>
  <si>
    <t> -0.0025 </t>
  </si>
  <si>
    <t>2436165.9037 </t>
  </si>
  <si>
    <t> 23.11.1957 09:41 </t>
  </si>
  <si>
    <t> 0.0000 </t>
  </si>
  <si>
    <t>2436169.8450 </t>
  </si>
  <si>
    <t> 27.11.1957 08:16 </t>
  </si>
  <si>
    <t> -0.0007 </t>
  </si>
  <si>
    <t>2436170.7724 </t>
  </si>
  <si>
    <t> 28.11.1957 06:32 </t>
  </si>
  <si>
    <t>2436171.9322 </t>
  </si>
  <si>
    <t> 29.11.1957 10:22 </t>
  </si>
  <si>
    <t>2436173.7870 </t>
  </si>
  <si>
    <t> 01.12.1957 06:53 </t>
  </si>
  <si>
    <t>2436174.7148 </t>
  </si>
  <si>
    <t> 02.12.1957 05:09 </t>
  </si>
  <si>
    <t>2436182.5989 </t>
  </si>
  <si>
    <t> 10.12.1957 02:22 </t>
  </si>
  <si>
    <t>2436182.8311 </t>
  </si>
  <si>
    <t> 10.12.1957 07:56 </t>
  </si>
  <si>
    <t>2436194.8880 </t>
  </si>
  <si>
    <t> 22.12.1957 09:18 </t>
  </si>
  <si>
    <t>2436823.5234 </t>
  </si>
  <si>
    <t> 12.09.1959 00:33 </t>
  </si>
  <si>
    <t> O.E.Mandel </t>
  </si>
  <si>
    <t> PZ 15.477 </t>
  </si>
  <si>
    <t>2436851.5857 </t>
  </si>
  <si>
    <t> 10.10.1959 02:03 </t>
  </si>
  <si>
    <t>2436867.3523 </t>
  </si>
  <si>
    <t> 25.10.1959 20:27 </t>
  </si>
  <si>
    <t> 0.0017 </t>
  </si>
  <si>
    <t>2436868.2786 </t>
  </si>
  <si>
    <t> 26.10.1959 18:41 </t>
  </si>
  <si>
    <t> 0.0005 </t>
  </si>
  <si>
    <t>2436869.4385 </t>
  </si>
  <si>
    <t> 27.10.1959 22:31 </t>
  </si>
  <si>
    <t> 0.0010 </t>
  </si>
  <si>
    <t>2436900.2792 </t>
  </si>
  <si>
    <t> 27.11.1959 18:42 </t>
  </si>
  <si>
    <t> 0.0012 </t>
  </si>
  <si>
    <t>2436900.5071 </t>
  </si>
  <si>
    <t> 28.11.1959 00:10 </t>
  </si>
  <si>
    <t> -0.0028 </t>
  </si>
  <si>
    <t>2436901.2055 </t>
  </si>
  <si>
    <t> 28.11.1959 16:55 </t>
  </si>
  <si>
    <t>2436901.4371 </t>
  </si>
  <si>
    <t> 28.11.1959 22:29 </t>
  </si>
  <si>
    <t>2436954.3071 </t>
  </si>
  <si>
    <t> 20.01.1960 19:22 </t>
  </si>
  <si>
    <t>2437172.5091 </t>
  </si>
  <si>
    <t> 26.08.1960 00:13 </t>
  </si>
  <si>
    <t> 0.0001 </t>
  </si>
  <si>
    <t>2437175.5241 </t>
  </si>
  <si>
    <t> 29.08.1960 00:34 </t>
  </si>
  <si>
    <t> 0.0006 </t>
  </si>
  <si>
    <t>2437176.4513 </t>
  </si>
  <si>
    <t> 29.08.1960 22:49 </t>
  </si>
  <si>
    <t>2437228.3928 </t>
  </si>
  <si>
    <t> 20.10.1960 21:25 </t>
  </si>
  <si>
    <t>2440094.4713 </t>
  </si>
  <si>
    <t> 25.08.1968 23:18 </t>
  </si>
  <si>
    <t> N.V.Skatova </t>
  </si>
  <si>
    <t>IBVS 394 </t>
  </si>
  <si>
    <t>2440108.3849 </t>
  </si>
  <si>
    <t> 08.09.1968 21:14 </t>
  </si>
  <si>
    <t> 0.0018 </t>
  </si>
  <si>
    <t>2440116.5003 </t>
  </si>
  <si>
    <t> 17.09.1968 00:00 </t>
  </si>
  <si>
    <t> 0.0013 </t>
  </si>
  <si>
    <t>2440117.4277 </t>
  </si>
  <si>
    <t> 17.09.1968 22:15 </t>
  </si>
  <si>
    <t> 0.0011 </t>
  </si>
  <si>
    <t>2440121.3699 </t>
  </si>
  <si>
    <t> 21.09.1968 20:52 </t>
  </si>
  <si>
    <t>2440123.4565 </t>
  </si>
  <si>
    <t> 23.09.1968 22:57 </t>
  </si>
  <si>
    <t>2440151.2829 </t>
  </si>
  <si>
    <t> 21.10.1968 18:47 </t>
  </si>
  <si>
    <t> 0.0014 </t>
  </si>
  <si>
    <t>2440890.7570 </t>
  </si>
  <si>
    <t> 31.10.1970 06:10 </t>
  </si>
  <si>
    <t> B.Warner </t>
  </si>
  <si>
    <t>IBVS 852 </t>
  </si>
  <si>
    <t>2440891.9154 </t>
  </si>
  <si>
    <t> 01.11.1970 09:58 </t>
  </si>
  <si>
    <t>2440895.8580 </t>
  </si>
  <si>
    <t> 05.11.1970 08:35 </t>
  </si>
  <si>
    <t>2441215.8570 </t>
  </si>
  <si>
    <t> 21.09.1971 08:34 </t>
  </si>
  <si>
    <t>2441221.8855 </t>
  </si>
  <si>
    <t> 27.09.1971 09:15 </t>
  </si>
  <si>
    <t>2441901.536 </t>
  </si>
  <si>
    <t> 07.08.1973 00:51 </t>
  </si>
  <si>
    <t> -0.000 </t>
  </si>
  <si>
    <t> K.Locher </t>
  </si>
  <si>
    <t> BBS 11 </t>
  </si>
  <si>
    <t>2441904.556 </t>
  </si>
  <si>
    <t> 10.08.1973 01:20 </t>
  </si>
  <si>
    <t> 0.005 </t>
  </si>
  <si>
    <t>2441929.597 </t>
  </si>
  <si>
    <t> 04.09.1973 02:19 </t>
  </si>
  <si>
    <t> 0.003 </t>
  </si>
  <si>
    <t>2441932.609 </t>
  </si>
  <si>
    <t> 07.09.1973 02:36 </t>
  </si>
  <si>
    <t> 0.000 </t>
  </si>
  <si>
    <t>2441953.480 </t>
  </si>
  <si>
    <t> 27.09.1973 23:31 </t>
  </si>
  <si>
    <t> 0.002 </t>
  </si>
  <si>
    <t>2441954.409 </t>
  </si>
  <si>
    <t> 28.09.1973 21:48 </t>
  </si>
  <si>
    <t>2441976.435 </t>
  </si>
  <si>
    <t> 20.10.1973 22:26 </t>
  </si>
  <si>
    <t> BBS 12 </t>
  </si>
  <si>
    <t>2441980.376 </t>
  </si>
  <si>
    <t> 24.10.1973 21:01 </t>
  </si>
  <si>
    <t> -0.001 </t>
  </si>
  <si>
    <t>2441984.322 </t>
  </si>
  <si>
    <t> 28.10.1973 19:43 </t>
  </si>
  <si>
    <t>2442006.349 </t>
  </si>
  <si>
    <t> 19.11.1973 20:22 </t>
  </si>
  <si>
    <t> 0.001 </t>
  </si>
  <si>
    <t>2442009.362 </t>
  </si>
  <si>
    <t> 22.11.1973 20:41 </t>
  </si>
  <si>
    <t>2442010.290 </t>
  </si>
  <si>
    <t> 23.11.1973 18:57 </t>
  </si>
  <si>
    <t>2442011.448 </t>
  </si>
  <si>
    <t> 24.11.1973 22:45 </t>
  </si>
  <si>
    <t>2442036.496 </t>
  </si>
  <si>
    <t> 19.12.1973 23:54 </t>
  </si>
  <si>
    <t> BBS 13 </t>
  </si>
  <si>
    <t>2442037.417 </t>
  </si>
  <si>
    <t> 20.12.1973 22:00 </t>
  </si>
  <si>
    <t>2442058.290 </t>
  </si>
  <si>
    <t> 10.01.1974 18:57 </t>
  </si>
  <si>
    <t>2442361.355 </t>
  </si>
  <si>
    <t> 09.11.1974 20:31 </t>
  </si>
  <si>
    <t> -0.006 </t>
  </si>
  <si>
    <t> BBS 18 </t>
  </si>
  <si>
    <t>2442365.307 </t>
  </si>
  <si>
    <t> 13.11.1974 19:22 </t>
  </si>
  <si>
    <t> 0.004 </t>
  </si>
  <si>
    <t>2442367.389 </t>
  </si>
  <si>
    <t> 15.11.1974 21:20 </t>
  </si>
  <si>
    <t>2442385.245 </t>
  </si>
  <si>
    <t> 03.12.1974 17:52 </t>
  </si>
  <si>
    <t> BBS 19 </t>
  </si>
  <si>
    <t>2442395.222 </t>
  </si>
  <si>
    <t> 13.12.1974 17:19 </t>
  </si>
  <si>
    <t> 0.006 </t>
  </si>
  <si>
    <t>2442402.408 </t>
  </si>
  <si>
    <t> 20.12.1974 21:47 </t>
  </si>
  <si>
    <t>2442426.292 </t>
  </si>
  <si>
    <t> 13.01.1975 19:00 </t>
  </si>
  <si>
    <t> BBS 20 </t>
  </si>
  <si>
    <t>2442669.536 </t>
  </si>
  <si>
    <t> 14.09.1975 00:51 </t>
  </si>
  <si>
    <t> BBS 24 </t>
  </si>
  <si>
    <t>2442671.620 </t>
  </si>
  <si>
    <t> 16.09.1975 02:52 </t>
  </si>
  <si>
    <t>2442715.450 </t>
  </si>
  <si>
    <t> 29.10.1975 22:48 </t>
  </si>
  <si>
    <t>2442740.263 </t>
  </si>
  <si>
    <t> 23.11.1975 18:18 </t>
  </si>
  <si>
    <t>2442746.286 </t>
  </si>
  <si>
    <t> 29.11.1975 18:51 </t>
  </si>
  <si>
    <t>2442782.460 </t>
  </si>
  <si>
    <t> 04.01.1976 23:02 </t>
  </si>
  <si>
    <t> BBS 26 </t>
  </si>
  <si>
    <t>2443011.562 </t>
  </si>
  <si>
    <t> 21.08.1976 01:29 </t>
  </si>
  <si>
    <t> BBS 29 </t>
  </si>
  <si>
    <t>2443092.258 </t>
  </si>
  <si>
    <t> 09.11.1976 18:11 </t>
  </si>
  <si>
    <t> BBS 31 </t>
  </si>
  <si>
    <t>2443098.7541 </t>
  </si>
  <si>
    <t> 16.11.1976 06:05 </t>
  </si>
  <si>
    <t> 0.0042 </t>
  </si>
  <si>
    <t> L.Winkler </t>
  </si>
  <si>
    <t> AJ 82.1010 </t>
  </si>
  <si>
    <t>2443099.6804 </t>
  </si>
  <si>
    <t> 17.11.1976 04:19 </t>
  </si>
  <si>
    <t> 0.0030 </t>
  </si>
  <si>
    <t>2443109.416 </t>
  </si>
  <si>
    <t> 26.11.1976 21:59 </t>
  </si>
  <si>
    <t>2443126.5786 </t>
  </si>
  <si>
    <t> 14.12.1976 01:53 </t>
  </si>
  <si>
    <t> 0.0028 </t>
  </si>
  <si>
    <t>2443127.272 </t>
  </si>
  <si>
    <t> 14.12.1976 18:31 </t>
  </si>
  <si>
    <t>2443131.6810 </t>
  </si>
  <si>
    <t> 19.12.1976 04:20 </t>
  </si>
  <si>
    <t> 0.0037 </t>
  </si>
  <si>
    <t>2443347.560 </t>
  </si>
  <si>
    <t> 23.07.1977 01:26 </t>
  </si>
  <si>
    <t> BBS 34 </t>
  </si>
  <si>
    <t>2443397.648 </t>
  </si>
  <si>
    <t> 11.09.1977 03:33 </t>
  </si>
  <si>
    <t> BBS 35 </t>
  </si>
  <si>
    <t>2443410.631 </t>
  </si>
  <si>
    <t> 24.09.1977 03:08 </t>
  </si>
  <si>
    <t> -0.002 </t>
  </si>
  <si>
    <t>2443439.617 </t>
  </si>
  <si>
    <t> 23.10.1977 02:48 </t>
  </si>
  <si>
    <t>2443453.299 </t>
  </si>
  <si>
    <t> 05.11.1977 19:10 </t>
  </si>
  <si>
    <t>2443458.631 </t>
  </si>
  <si>
    <t> 11.11.1977 03:08 </t>
  </si>
  <si>
    <t>2443481.359 </t>
  </si>
  <si>
    <t> 03.12.1977 20:36 </t>
  </si>
  <si>
    <t> BBS 36 </t>
  </si>
  <si>
    <t>2443488.316 </t>
  </si>
  <si>
    <t> 10.12.1977 19:35 </t>
  </si>
  <si>
    <t>2443734.575 </t>
  </si>
  <si>
    <t> 14.08.1978 01:48 </t>
  </si>
  <si>
    <t> BBS 38 </t>
  </si>
  <si>
    <t>2443765.646 </t>
  </si>
  <si>
    <t> 14.09.1978 03:30 </t>
  </si>
  <si>
    <t> BBS 39 </t>
  </si>
  <si>
    <t>2443767.500 </t>
  </si>
  <si>
    <t> 16.09.1978 00:00 </t>
  </si>
  <si>
    <t>2443780.9499 </t>
  </si>
  <si>
    <t> 29.09.1978 10:47 </t>
  </si>
  <si>
    <t> E.Robinson et al. </t>
  </si>
  <si>
    <t> AJ 102.1177 </t>
  </si>
  <si>
    <t>2443783.501 </t>
  </si>
  <si>
    <t> 02.10.1978 00:01 </t>
  </si>
  <si>
    <t>2443804.604 </t>
  </si>
  <si>
    <t> 23.10.1978 02:29 </t>
  </si>
  <si>
    <t>2443805.530 </t>
  </si>
  <si>
    <t> 24.10.1978 00:43 </t>
  </si>
  <si>
    <t>2443821.299 </t>
  </si>
  <si>
    <t> 08.11.1978 19:10 </t>
  </si>
  <si>
    <t> BBS 40 </t>
  </si>
  <si>
    <t>2443830.8046 </t>
  </si>
  <si>
    <t> 18.11.1978 07:18 </t>
  </si>
  <si>
    <t>2443831.7323 </t>
  </si>
  <si>
    <t> 19.11.1978 05:34 </t>
  </si>
  <si>
    <t>2443832.6596 </t>
  </si>
  <si>
    <t> 20.11.1978 03:49 </t>
  </si>
  <si>
    <t>2443840.7757 </t>
  </si>
  <si>
    <t> 28.11.1978 06:37 </t>
  </si>
  <si>
    <t>2443843.7902 </t>
  </si>
  <si>
    <t> 01.12.1978 06:57 </t>
  </si>
  <si>
    <t>2443852.368 </t>
  </si>
  <si>
    <t> 09.12.1978 20:49 </t>
  </si>
  <si>
    <t> BBS 41 </t>
  </si>
  <si>
    <t>2443887.6155 </t>
  </si>
  <si>
    <t> 14.01.1979 02:46 </t>
  </si>
  <si>
    <t>2443888.312 </t>
  </si>
  <si>
    <t> 14.01.1979 19:29 </t>
  </si>
  <si>
    <t>2443918.225 </t>
  </si>
  <si>
    <t> 13.02.1979 17:24 </t>
  </si>
  <si>
    <t> BBS 42 </t>
  </si>
  <si>
    <t>2444079.614 </t>
  </si>
  <si>
    <t> 25.07.1979 02:44 </t>
  </si>
  <si>
    <t> BBS 44 </t>
  </si>
  <si>
    <t>2444087.500 </t>
  </si>
  <si>
    <t> 02.08.1979 00:00 </t>
  </si>
  <si>
    <t>2444118.572 </t>
  </si>
  <si>
    <t> 02.09.1979 01:43 </t>
  </si>
  <si>
    <t> BBS 45 </t>
  </si>
  <si>
    <t>2444133.412 </t>
  </si>
  <si>
    <t> 16.09.1979 21:53 </t>
  </si>
  <si>
    <t>2444143.382 </t>
  </si>
  <si>
    <t> 26.09.1979 21:10 </t>
  </si>
  <si>
    <t>2444143.616 </t>
  </si>
  <si>
    <t> 27.09.1979 02:47 </t>
  </si>
  <si>
    <t>2444170.516 </t>
  </si>
  <si>
    <t> 24.10.1979 00:23 </t>
  </si>
  <si>
    <t> J.Manek </t>
  </si>
  <si>
    <t> BRNO 23 </t>
  </si>
  <si>
    <t> J.Soukupova </t>
  </si>
  <si>
    <t>2444203.441 </t>
  </si>
  <si>
    <t> 25.11.1979 22:35 </t>
  </si>
  <si>
    <t>2444206.457 </t>
  </si>
  <si>
    <t> 28.11.1979 22:58 </t>
  </si>
  <si>
    <t>2444224.314 </t>
  </si>
  <si>
    <t> 16.12.1979 19:32 </t>
  </si>
  <si>
    <t> BBS 46 </t>
  </si>
  <si>
    <t>2444225.471 </t>
  </si>
  <si>
    <t> 17.12.1979 23:18 </t>
  </si>
  <si>
    <t>2444253.296 </t>
  </si>
  <si>
    <t> 14.01.1980 19:06 </t>
  </si>
  <si>
    <t>2444281.5872 </t>
  </si>
  <si>
    <t> 12.02.1980 02:05 </t>
  </si>
  <si>
    <t> 0.0008 </t>
  </si>
  <si>
    <t>2444282.285 </t>
  </si>
  <si>
    <t> 12.02.1980 18:50 </t>
  </si>
  <si>
    <t>2444461.530 </t>
  </si>
  <si>
    <t> 10.08.1980 00:43 </t>
  </si>
  <si>
    <t> BBS 49 </t>
  </si>
  <si>
    <t>2444466.630 </t>
  </si>
  <si>
    <t> 15.08.1980 03:07 </t>
  </si>
  <si>
    <t>2444484.487 </t>
  </si>
  <si>
    <t> 01.09.1980 23:41 </t>
  </si>
  <si>
    <t> D.Elias </t>
  </si>
  <si>
    <t> BBS 50 </t>
  </si>
  <si>
    <t>2444487.500 </t>
  </si>
  <si>
    <t> 05.09.1980 00:00 </t>
  </si>
  <si>
    <t>2444489.586 </t>
  </si>
  <si>
    <t> 07.09.1980 02:03 </t>
  </si>
  <si>
    <t>2444490.515 </t>
  </si>
  <si>
    <t> 08.09.1980 00:21 </t>
  </si>
  <si>
    <t>2444491.439 </t>
  </si>
  <si>
    <t> 08.09.1980 22:32 </t>
  </si>
  <si>
    <t> M.Andrakakou </t>
  </si>
  <si>
    <t>2444491.441 </t>
  </si>
  <si>
    <t> 08.09.1980 22:35 </t>
  </si>
  <si>
    <t> I.Nikolaou </t>
  </si>
  <si>
    <t> BBS 51 </t>
  </si>
  <si>
    <t>2444491.442 </t>
  </si>
  <si>
    <t> 08.09.1980 22:36 </t>
  </si>
  <si>
    <t> D.Mourikis </t>
  </si>
  <si>
    <t>2444495.8472 </t>
  </si>
  <si>
    <t> 13.09.1980 08:19 </t>
  </si>
  <si>
    <t>2444497.471 </t>
  </si>
  <si>
    <t> 14.09.1980 23:18 </t>
  </si>
  <si>
    <t>2444497.472 </t>
  </si>
  <si>
    <t> 14.09.1980 23:19 </t>
  </si>
  <si>
    <t>2444498.8617 </t>
  </si>
  <si>
    <t> 16.09.1980 08:40 </t>
  </si>
  <si>
    <t>2444499.558 </t>
  </si>
  <si>
    <t> 17.09.1980 01:23 </t>
  </si>
  <si>
    <t>2444499.559 </t>
  </si>
  <si>
    <t> 17.09.1980 01:24 </t>
  </si>
  <si>
    <t>2444499.7894 </t>
  </si>
  <si>
    <t> 17.09.1980 06:56 </t>
  </si>
  <si>
    <t>2444500.9483 </t>
  </si>
  <si>
    <t> 18.09.1980 10:45 </t>
  </si>
  <si>
    <t>2444501.8821 </t>
  </si>
  <si>
    <t> 19.09.1980 09:10 </t>
  </si>
  <si>
    <t> 0.0065 </t>
  </si>
  <si>
    <t>2444504.429 </t>
  </si>
  <si>
    <t> 21.09.1980 22:17 </t>
  </si>
  <si>
    <t>2444516.486 </t>
  </si>
  <si>
    <t> 03.10.1980 23:39 </t>
  </si>
  <si>
    <t>2444516.7164 </t>
  </si>
  <si>
    <t> 04.10.1980 05:11 </t>
  </si>
  <si>
    <t>2444521.8180 </t>
  </si>
  <si>
    <t> 09.10.1980 07:37 </t>
  </si>
  <si>
    <t>2444526.459 </t>
  </si>
  <si>
    <t> 13.10.1980 23:00 </t>
  </si>
  <si>
    <t>2444526.9202 </t>
  </si>
  <si>
    <t> 14.10.1980 10:05 </t>
  </si>
  <si>
    <t>2444540.8334 </t>
  </si>
  <si>
    <t> 28.10.1980 08:00 </t>
  </si>
  <si>
    <t> 0.0015 </t>
  </si>
  <si>
    <t>2444549.8763 </t>
  </si>
  <si>
    <t> 06.11.1980 09:01 </t>
  </si>
  <si>
    <t> 0.0009 </t>
  </si>
  <si>
    <t>2444550.8052 </t>
  </si>
  <si>
    <t> 07.11.1980 07:19 </t>
  </si>
  <si>
    <t> 0.0023 </t>
  </si>
  <si>
    <t>2444551.7311 </t>
  </si>
  <si>
    <t> 08.11.1980 05:32 </t>
  </si>
  <si>
    <t>2444551.9637 </t>
  </si>
  <si>
    <t> 08.11.1980 11:07 </t>
  </si>
  <si>
    <t>2444555.9044 </t>
  </si>
  <si>
    <t> 12.11.1980 09:42 </t>
  </si>
  <si>
    <t>2444566.573 </t>
  </si>
  <si>
    <t> 23.11.1980 01:45 </t>
  </si>
  <si>
    <t>2444572.8324 </t>
  </si>
  <si>
    <t> 29.11.1980 07:58 </t>
  </si>
  <si>
    <t>2444575.6150 </t>
  </si>
  <si>
    <t> 02.12.1980 02:45 </t>
  </si>
  <si>
    <t>2444582.8035 </t>
  </si>
  <si>
    <t> 09.12.1980 07:17 </t>
  </si>
  <si>
    <t> 0.0007 </t>
  </si>
  <si>
    <t>2444626.6264 </t>
  </si>
  <si>
    <t> 22.01.1981 03:02 </t>
  </si>
  <si>
    <t> -0.0024 </t>
  </si>
  <si>
    <t>2444632.6585 </t>
  </si>
  <si>
    <t> 28.01.1981 03:48 </t>
  </si>
  <si>
    <t>2444634.7456 </t>
  </si>
  <si>
    <t> 30.01.1981 05:53 </t>
  </si>
  <si>
    <t>2444636.369 </t>
  </si>
  <si>
    <t> 31.01.1981 20:51 </t>
  </si>
  <si>
    <t> BBS 52 </t>
  </si>
  <si>
    <t>2444637.300 </t>
  </si>
  <si>
    <t> 01.02.1981 19:12 </t>
  </si>
  <si>
    <t> BBS 53 </t>
  </si>
  <si>
    <t>2444640.311 </t>
  </si>
  <si>
    <t> 04.02.1981 19:27 </t>
  </si>
  <si>
    <t>2444650.282 </t>
  </si>
  <si>
    <t> 14.02.1981 18:46 </t>
  </si>
  <si>
    <t>2444685.294 </t>
  </si>
  <si>
    <t> 21.03.1981 19:03 </t>
  </si>
  <si>
    <t>2444809.585 </t>
  </si>
  <si>
    <t> 24.07.1981 02:02 </t>
  </si>
  <si>
    <t> BBS 56 </t>
  </si>
  <si>
    <t>2444846.453 </t>
  </si>
  <si>
    <t> 29.08.1981 22:52 </t>
  </si>
  <si>
    <t>2444846.454 </t>
  </si>
  <si>
    <t> 29.08.1981 22:53 </t>
  </si>
  <si>
    <t>2444869.411 </t>
  </si>
  <si>
    <t> 21.09.1981 21:51 </t>
  </si>
  <si>
    <t>2444883.556 </t>
  </si>
  <si>
    <t> 06.10.1981 01:20 </t>
  </si>
  <si>
    <t> BBS 57 </t>
  </si>
  <si>
    <t>2444903.498 </t>
  </si>
  <si>
    <t> 25.10.1981 23:57 </t>
  </si>
  <si>
    <t> BRNO 26 </t>
  </si>
  <si>
    <t>2444910.455 </t>
  </si>
  <si>
    <t> 01.11.1981 22:55 </t>
  </si>
  <si>
    <t> BBS 58 </t>
  </si>
  <si>
    <t>2444984.425 </t>
  </si>
  <si>
    <t> 14.01.1982 22:12 </t>
  </si>
  <si>
    <t>2444993.6981 </t>
  </si>
  <si>
    <t> 24.01.1982 04:45 </t>
  </si>
  <si>
    <t>2445043.324 </t>
  </si>
  <si>
    <t> 14.03.1982 19:46 </t>
  </si>
  <si>
    <t> BBS 59 </t>
  </si>
  <si>
    <t>2445197.527 </t>
  </si>
  <si>
    <t> 16.08.1982 00:38 </t>
  </si>
  <si>
    <t> BBS 62 </t>
  </si>
  <si>
    <t>2445207.496 </t>
  </si>
  <si>
    <t> 25.08.1982 23:54 </t>
  </si>
  <si>
    <t>2445257.584 </t>
  </si>
  <si>
    <t> 15.10.1982 02:00 </t>
  </si>
  <si>
    <t> BBS 63 </t>
  </si>
  <si>
    <t>2445258.513 </t>
  </si>
  <si>
    <t> 16.10.1982 00:18 </t>
  </si>
  <si>
    <t>2445341.294 </t>
  </si>
  <si>
    <t> 06.01.1983 19:03 </t>
  </si>
  <si>
    <t> BBS 64 </t>
  </si>
  <si>
    <t>2445341.297 </t>
  </si>
  <si>
    <t> 06.01.1983 19:07 </t>
  </si>
  <si>
    <t>2445370.278 </t>
  </si>
  <si>
    <t> 04.02.1983 18:40 </t>
  </si>
  <si>
    <t> BBS 65 </t>
  </si>
  <si>
    <t>2445380.249 </t>
  </si>
  <si>
    <t> 14.02.1983 17:58 </t>
  </si>
  <si>
    <t>2445380.250 </t>
  </si>
  <si>
    <t> 14.02.1983 18:00 </t>
  </si>
  <si>
    <t> G.Mavrofridis </t>
  </si>
  <si>
    <t> BBS 68 </t>
  </si>
  <si>
    <t>2445621.409 </t>
  </si>
  <si>
    <t> 13.10.1983 21:48 </t>
  </si>
  <si>
    <t> BBS 69 </t>
  </si>
  <si>
    <t>2445701.406 </t>
  </si>
  <si>
    <t> 01.01.1984 21:44 </t>
  </si>
  <si>
    <t> BBS 70 </t>
  </si>
  <si>
    <t>2445708.365 </t>
  </si>
  <si>
    <t> 08.01.1984 20:45 </t>
  </si>
  <si>
    <t>2445942.566 </t>
  </si>
  <si>
    <t> 30.08.1984 01:35 </t>
  </si>
  <si>
    <t> BBS 73 </t>
  </si>
  <si>
    <t>2445993.355 </t>
  </si>
  <si>
    <t> 19.10.1984 20:31 </t>
  </si>
  <si>
    <t> R.Pliska </t>
  </si>
  <si>
    <t> BRNO 27 </t>
  </si>
  <si>
    <t>2445993.356 </t>
  </si>
  <si>
    <t> 19.10.1984 20:32 </t>
  </si>
  <si>
    <t> 0.007 </t>
  </si>
  <si>
    <t> P.Hajek </t>
  </si>
  <si>
    <t>2445994.507 </t>
  </si>
  <si>
    <t> 21.10.1984 00:10 </t>
  </si>
  <si>
    <t>2445995.437 </t>
  </si>
  <si>
    <t> 21.10.1984 22:29 </t>
  </si>
  <si>
    <t> BBS 74 </t>
  </si>
  <si>
    <t>2446007.495 </t>
  </si>
  <si>
    <t> 02.11.1984 23:52 </t>
  </si>
  <si>
    <t>2446029.291 </t>
  </si>
  <si>
    <t> 24.11.1984 18:59 </t>
  </si>
  <si>
    <t>2446046.451 </t>
  </si>
  <si>
    <t> 11.12.1984 22:49 </t>
  </si>
  <si>
    <t> BBS 75 </t>
  </si>
  <si>
    <t>2446674.621 </t>
  </si>
  <si>
    <t> 01.09.1986 02:54 </t>
  </si>
  <si>
    <t> BBS 81 </t>
  </si>
  <si>
    <t> T.Schildknecht </t>
  </si>
  <si>
    <t>2446760.418 </t>
  </si>
  <si>
    <t> 25.11.1986 22:01 </t>
  </si>
  <si>
    <t> BBS 82 </t>
  </si>
  <si>
    <t>2446765.984 </t>
  </si>
  <si>
    <t> 01.12.1986 11:36 </t>
  </si>
  <si>
    <t> S.Fujino </t>
  </si>
  <si>
    <t>VSB 47 </t>
  </si>
  <si>
    <t>2446769.924 </t>
  </si>
  <si>
    <t> 05.12.1986 10:10 </t>
  </si>
  <si>
    <t>2446772.014 </t>
  </si>
  <si>
    <t> 07.12.1986 12:20 </t>
  </si>
  <si>
    <t>2446788.94 </t>
  </si>
  <si>
    <t> 24.12.1986 10:33 </t>
  </si>
  <si>
    <t> -0.00 </t>
  </si>
  <si>
    <t>2447008.532 </t>
  </si>
  <si>
    <t> 01.08.1987 00:46 </t>
  </si>
  <si>
    <t> BBS 84 </t>
  </si>
  <si>
    <t>2447023.606 </t>
  </si>
  <si>
    <t> 16.08.1987 02:32 </t>
  </si>
  <si>
    <t> BBS 85 </t>
  </si>
  <si>
    <t>2447157.403 </t>
  </si>
  <si>
    <t> 27.12.1987 21:40 </t>
  </si>
  <si>
    <t> BBS 86 </t>
  </si>
  <si>
    <t>2447414.562 </t>
  </si>
  <si>
    <t> 10.09.1988 01:29 </t>
  </si>
  <si>
    <t> V.Wagner </t>
  </si>
  <si>
    <t> BRNO 30 </t>
  </si>
  <si>
    <t>2447449.343 </t>
  </si>
  <si>
    <t> 14.10.1988 20:13 </t>
  </si>
  <si>
    <t> BBS 90 </t>
  </si>
  <si>
    <t>2447475.777 </t>
  </si>
  <si>
    <t> 10.11.1988 06:38 </t>
  </si>
  <si>
    <t> D.Polsgrove et al. </t>
  </si>
  <si>
    <t>IBVS 5710 </t>
  </si>
  <si>
    <t>2447748.471 </t>
  </si>
  <si>
    <t> 09.08.1989 23:18 </t>
  </si>
  <si>
    <t> BBS 92 </t>
  </si>
  <si>
    <t>2447823.833 </t>
  </si>
  <si>
    <t> 24.10.1989 07:59 </t>
  </si>
  <si>
    <t>2447825.458 </t>
  </si>
  <si>
    <t> 25.10.1989 22:59 </t>
  </si>
  <si>
    <t> BBS 93 </t>
  </si>
  <si>
    <t>2447833.804 </t>
  </si>
  <si>
    <t> 03.11.1989 07:17 </t>
  </si>
  <si>
    <t>2448123.428 </t>
  </si>
  <si>
    <t> 19.08.1990 22:16 </t>
  </si>
  <si>
    <t> BBS 96 </t>
  </si>
  <si>
    <t>2448168.8756 </t>
  </si>
  <si>
    <t> 04.10.1990 09:00 </t>
  </si>
  <si>
    <t>2448172.8180 </t>
  </si>
  <si>
    <t> 08.10.1990 07:37 </t>
  </si>
  <si>
    <t>2448183.9485 </t>
  </si>
  <si>
    <t> 19.10.1990 10:45 </t>
  </si>
  <si>
    <t>2448296.6440 </t>
  </si>
  <si>
    <t> 09.02.1991 03:27 </t>
  </si>
  <si>
    <t>2448532.470 </t>
  </si>
  <si>
    <t> 02.10.1991 23:16 </t>
  </si>
  <si>
    <t> BBS 99 </t>
  </si>
  <si>
    <t>2449568.527 </t>
  </si>
  <si>
    <t> 04.08.1994 00:38 </t>
  </si>
  <si>
    <t> BBS 107 </t>
  </si>
  <si>
    <t>2449598.9047 </t>
  </si>
  <si>
    <t> 03.09.1994 09:42 </t>
  </si>
  <si>
    <t> 0.0029 </t>
  </si>
  <si>
    <t>G</t>
  </si>
  <si>
    <t> J.Smak </t>
  </si>
  <si>
    <t> AA 45.259 </t>
  </si>
  <si>
    <t>2449598.9050 </t>
  </si>
  <si>
    <t> 03.09.1994 09:43 </t>
  </si>
  <si>
    <t>2449599.8311 </t>
  </si>
  <si>
    <t> 04.09.1994 07:56 </t>
  </si>
  <si>
    <t>2449599.8314 </t>
  </si>
  <si>
    <t> 04.09.1994 07:57 </t>
  </si>
  <si>
    <t> 0.0020 </t>
  </si>
  <si>
    <t>2449600.9903 </t>
  </si>
  <si>
    <t> 05.09.1994 11:46 </t>
  </si>
  <si>
    <t>2449600.9905 </t>
  </si>
  <si>
    <t>2449602.8454 </t>
  </si>
  <si>
    <t> 07.09.1994 08:17 </t>
  </si>
  <si>
    <t>2449604.0048 </t>
  </si>
  <si>
    <t> 08.09.1994 12:06 </t>
  </si>
  <si>
    <t>2449604.0050 </t>
  </si>
  <si>
    <t> 08.09.1994 12:07 </t>
  </si>
  <si>
    <t>2449604.9322 </t>
  </si>
  <si>
    <t> 09.09.1994 10:22 </t>
  </si>
  <si>
    <t>2449604.9324 </t>
  </si>
  <si>
    <t>2449605.8598 </t>
  </si>
  <si>
    <t> 10.09.1994 08:38 </t>
  </si>
  <si>
    <t>2449605.8600 </t>
  </si>
  <si>
    <t>2449607.9468 </t>
  </si>
  <si>
    <t> 12.09.1994 10:43 </t>
  </si>
  <si>
    <t>2449608.8743 </t>
  </si>
  <si>
    <t> 13.09.1994 08:58 </t>
  </si>
  <si>
    <t>2449608.8744 </t>
  </si>
  <si>
    <t> 13.09.1994 08:59 </t>
  </si>
  <si>
    <t>2449610.9612 </t>
  </si>
  <si>
    <t> 15.09.1994 11:04 </t>
  </si>
  <si>
    <t>2449611.8885 </t>
  </si>
  <si>
    <t> 16.09.1994 09:19 </t>
  </si>
  <si>
    <t>2449611.8887 </t>
  </si>
  <si>
    <t>2450390.550 </t>
  </si>
  <si>
    <t> 03.11.1996 01:12 </t>
  </si>
  <si>
    <t> BBS 114 </t>
  </si>
  <si>
    <t>2450864.285 </t>
  </si>
  <si>
    <t> 19.02.1998 18:50 </t>
  </si>
  <si>
    <t> -0.004 </t>
  </si>
  <si>
    <t> BBS 117 </t>
  </si>
  <si>
    <t>2451045.618 </t>
  </si>
  <si>
    <t> 20.08.1998 02:49 </t>
  </si>
  <si>
    <t> BBS 118 </t>
  </si>
  <si>
    <t>2451433.558 </t>
  </si>
  <si>
    <t> 12.09.1999 01:23 </t>
  </si>
  <si>
    <t> BBS 121 </t>
  </si>
  <si>
    <t>2451782.5472 </t>
  </si>
  <si>
    <t> 26.08.2000 01:07 </t>
  </si>
  <si>
    <t> BBS 123 </t>
  </si>
  <si>
    <t>2451847.469 </t>
  </si>
  <si>
    <t> 29.10.2000 23:15 </t>
  </si>
  <si>
    <t> -0.005 </t>
  </si>
  <si>
    <t> BBS 124 </t>
  </si>
  <si>
    <t>2452202.482 </t>
  </si>
  <si>
    <t> 19.10.2001 23:34 </t>
  </si>
  <si>
    <t> BBS 126 </t>
  </si>
  <si>
    <t>2452229.3815 </t>
  </si>
  <si>
    <t> 15.11.2001 21:09 </t>
  </si>
  <si>
    <t> -0.0042 </t>
  </si>
  <si>
    <t> A.Paschke </t>
  </si>
  <si>
    <t> BBS 128 </t>
  </si>
  <si>
    <t>2452274.3665 </t>
  </si>
  <si>
    <t> 30.12.2001 20:47 </t>
  </si>
  <si>
    <t> -0.0046 </t>
  </si>
  <si>
    <t>R</t>
  </si>
  <si>
    <t> M.Zejda </t>
  </si>
  <si>
    <t>IBVS 5583 </t>
  </si>
  <si>
    <t>2452348.338 </t>
  </si>
  <si>
    <t> 14.03.2002 20:06 </t>
  </si>
  <si>
    <t> BBS 127 </t>
  </si>
  <si>
    <t>2452691.293 </t>
  </si>
  <si>
    <t> 20.02.2003 19:01 </t>
  </si>
  <si>
    <t> BBS 129 </t>
  </si>
  <si>
    <t>2452908.336 </t>
  </si>
  <si>
    <t> 25.09.2003 20:03 </t>
  </si>
  <si>
    <t> BBS 130 </t>
  </si>
  <si>
    <t>2453256.8545 </t>
  </si>
  <si>
    <t> 08.09.2004 08:30 </t>
  </si>
  <si>
    <t> -0.0060 </t>
  </si>
  <si>
    <t> T.Krajci </t>
  </si>
  <si>
    <t>IBVS 5690 </t>
  </si>
  <si>
    <t>2453287.463 </t>
  </si>
  <si>
    <t> 08.10.2004 23:06 </t>
  </si>
  <si>
    <t>OEJV 0003 </t>
  </si>
  <si>
    <t>2453622.5350 </t>
  </si>
  <si>
    <t> 09.09.2005 00:50 </t>
  </si>
  <si>
    <t> -0.0055 </t>
  </si>
  <si>
    <t>C </t>
  </si>
  <si>
    <t> M.Lehky </t>
  </si>
  <si>
    <t>OEJV 0107 </t>
  </si>
  <si>
    <t>2453626.9326 </t>
  </si>
  <si>
    <t> 13.09.2005 10:22 </t>
  </si>
  <si>
    <t> -0.0136 </t>
  </si>
  <si>
    <t>2453635.5198 </t>
  </si>
  <si>
    <t> 22.09.2005 00:28 </t>
  </si>
  <si>
    <t> -0.0061 </t>
  </si>
  <si>
    <t>2453639.9221 </t>
  </si>
  <si>
    <t> 26.09.2005 10:07 </t>
  </si>
  <si>
    <t> -0.0096 </t>
  </si>
  <si>
    <t>2453671.6945 </t>
  </si>
  <si>
    <t> 28.10.2005 04:40 </t>
  </si>
  <si>
    <t> -0.0052 </t>
  </si>
  <si>
    <t> M.Zejda et al. </t>
  </si>
  <si>
    <t>IBVS 5741 </t>
  </si>
  <si>
    <t>2453705.3169 </t>
  </si>
  <si>
    <t> 30.11.2005 19:36 </t>
  </si>
  <si>
    <t> -0.0059 </t>
  </si>
  <si>
    <t>2453972.9106 </t>
  </si>
  <si>
    <t> 25.08.2006 09:51 </t>
  </si>
  <si>
    <t>o</t>
  </si>
  <si>
    <t>IBVS 5806 </t>
  </si>
  <si>
    <t>2453984.5039 </t>
  </si>
  <si>
    <t> 06.09.2006 00:05 </t>
  </si>
  <si>
    <t> -0.0063 </t>
  </si>
  <si>
    <t>2453989.6063 </t>
  </si>
  <si>
    <t> 11.09.2006 02:33 </t>
  </si>
  <si>
    <t> -0.0054 </t>
  </si>
  <si>
    <t>2454449.432 </t>
  </si>
  <si>
    <t> 14.12.2007 22:22 </t>
  </si>
  <si>
    <t>OEJV 0116 </t>
  </si>
  <si>
    <t>2454470.9957 </t>
  </si>
  <si>
    <t> 05.01.2008 11:53 </t>
  </si>
  <si>
    <t> -0.0057 </t>
  </si>
  <si>
    <t> K.Nakajima </t>
  </si>
  <si>
    <t>VSB 48 </t>
  </si>
  <si>
    <t>2455181.7186 </t>
  </si>
  <si>
    <t> 16.12.2009 05:14 </t>
  </si>
  <si>
    <t> -0.0050 </t>
  </si>
  <si>
    <t> R.Diethelm </t>
  </si>
  <si>
    <t>IBVS 5920 </t>
  </si>
  <si>
    <t>2455533.7179 </t>
  </si>
  <si>
    <t> 03.12.2010 05:13 </t>
  </si>
  <si>
    <t> -0.0045 </t>
  </si>
  <si>
    <t>IBVS 5960 </t>
  </si>
  <si>
    <t>2455828.4413 </t>
  </si>
  <si>
    <t> 23.09.2011 22:35 </t>
  </si>
  <si>
    <t> -0.0048 </t>
  </si>
  <si>
    <t>-I</t>
  </si>
  <si>
    <t> D.Böhme </t>
  </si>
  <si>
    <t>BAVM 225 </t>
  </si>
  <si>
    <t>2455844.9040 </t>
  </si>
  <si>
    <t> 10.10.2011 09:41 </t>
  </si>
  <si>
    <t>53183</t>
  </si>
  <si>
    <t> -0.0058 </t>
  </si>
  <si>
    <t>IBVS 6011 </t>
  </si>
  <si>
    <t>2455856.2675 </t>
  </si>
  <si>
    <t> 21.10.2011 18:25 </t>
  </si>
  <si>
    <t>53232</t>
  </si>
  <si>
    <t> F.Agerer </t>
  </si>
  <si>
    <t>BAVM 239 </t>
  </si>
  <si>
    <t>2455856.5009 </t>
  </si>
  <si>
    <t> 22.10.2011 00:01 </t>
  </si>
  <si>
    <t>53233</t>
  </si>
  <si>
    <t>2456279.6872 </t>
  </si>
  <si>
    <t> 18.12.2012 04:29 </t>
  </si>
  <si>
    <t>55058</t>
  </si>
  <si>
    <t> -0.0037 </t>
  </si>
  <si>
    <t>IBVS 6042 </t>
  </si>
  <si>
    <t>II</t>
  </si>
  <si>
    <t>BAD?</t>
  </si>
  <si>
    <t>Walker 1963 ApJ 137.498 </t>
  </si>
  <si>
    <t>IBVS 0852 </t>
  </si>
  <si>
    <t>OEJV 0116</t>
  </si>
  <si>
    <t>IBVS 6196</t>
  </si>
  <si>
    <t>OEJV 0179</t>
  </si>
  <si>
    <t>0.0002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</si>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</sst>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6" formatCode="0.000"/>
    <numFmt numFmtId="178" formatCode="0.0000"/>
    <numFmt numFmtId="179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9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2" fontId="0" fillId="0" borderId="0" xfId="0" applyNumberFormat="1" applyAlignment="1"/>
    <xf numFmtId="178" fontId="0" fillId="0" borderId="0" xfId="0" applyNumberFormat="1" applyAlignment="1"/>
    <xf numFmtId="178" fontId="7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79" fontId="9" fillId="0" borderId="0" xfId="0" applyNumberFormat="1" applyFont="1" applyAlignment="1">
      <alignment horizontal="left"/>
    </xf>
    <xf numFmtId="178" fontId="9" fillId="0" borderId="0" xfId="0" applyNumberFormat="1" applyFont="1" applyAlignment="1">
      <alignment horizontal="left"/>
    </xf>
    <xf numFmtId="0" fontId="14" fillId="0" borderId="0" xfId="0" applyFont="1" applyAlignment="1">
      <alignment vertical="top"/>
    </xf>
    <xf numFmtId="0" fontId="0" fillId="0" borderId="0" xfId="0" applyNumberForma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top"/>
    </xf>
    <xf numFmtId="176" fontId="15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79" fontId="37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Tri - O-C Diagr.</a:t>
            </a:r>
          </a:p>
        </c:rich>
      </c:tx>
      <c:layout>
        <c:manualLayout>
          <c:xMode val="edge"/>
          <c:yMode val="edge"/>
          <c:x val="0.394850386190996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3924766861094"/>
          <c:y val="0.14769252958613219"/>
          <c:w val="0.8197436345220215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Active!$H$21:$H$1043</c:f>
              <c:numCache>
                <c:formatCode>0.0000</c:formatCode>
                <c:ptCount val="1023"/>
                <c:pt idx="0">
                  <c:v>-1.1085054997238331E-2</c:v>
                </c:pt>
                <c:pt idx="1">
                  <c:v>-1.2913233000290347E-2</c:v>
                </c:pt>
                <c:pt idx="2">
                  <c:v>-4.6932629993534647E-3</c:v>
                </c:pt>
                <c:pt idx="3">
                  <c:v>-7.5877839990425855E-3</c:v>
                </c:pt>
                <c:pt idx="4">
                  <c:v>-7.9216149970307015E-3</c:v>
                </c:pt>
                <c:pt idx="5">
                  <c:v>-8.1540110040805303E-3</c:v>
                </c:pt>
                <c:pt idx="6">
                  <c:v>-8.5821889952057973E-3</c:v>
                </c:pt>
                <c:pt idx="7">
                  <c:v>-8.7145849975058809E-3</c:v>
                </c:pt>
                <c:pt idx="8">
                  <c:v>-9.6878420008579269E-3</c:v>
                </c:pt>
                <c:pt idx="9">
                  <c:v>-7.7822469975217246E-3</c:v>
                </c:pt>
                <c:pt idx="10">
                  <c:v>-8.0516050002188422E-3</c:v>
                </c:pt>
                <c:pt idx="11">
                  <c:v>-8.541763003449887E-3</c:v>
                </c:pt>
                <c:pt idx="12">
                  <c:v>-8.724862003873568E-3</c:v>
                </c:pt>
                <c:pt idx="13">
                  <c:v>-8.9502280025044456E-3</c:v>
                </c:pt>
                <c:pt idx="14">
                  <c:v>-9.3826239972258918E-3</c:v>
                </c:pt>
                <c:pt idx="15">
                  <c:v>-9.8657230046228506E-3</c:v>
                </c:pt>
                <c:pt idx="16">
                  <c:v>-8.9981190030812286E-3</c:v>
                </c:pt>
                <c:pt idx="17">
                  <c:v>-9.5629110001027584E-3</c:v>
                </c:pt>
                <c:pt idx="18">
                  <c:v>-8.9122369972756132E-3</c:v>
                </c:pt>
                <c:pt idx="19">
                  <c:v>-9.8446330011938699E-3</c:v>
                </c:pt>
                <c:pt idx="20">
                  <c:v>-9.0249200002290308E-3</c:v>
                </c:pt>
                <c:pt idx="21">
                  <c:v>-1.0257316003844608E-2</c:v>
                </c:pt>
                <c:pt idx="22">
                  <c:v>-9.0897119953297079E-3</c:v>
                </c:pt>
                <c:pt idx="23">
                  <c:v>-9.4728110052528791E-3</c:v>
                </c:pt>
                <c:pt idx="24">
                  <c:v>-9.3376029981300235E-3</c:v>
                </c:pt>
                <c:pt idx="25">
                  <c:v>-9.8207019982510246E-3</c:v>
                </c:pt>
                <c:pt idx="26">
                  <c:v>-9.7996120020980015E-3</c:v>
                </c:pt>
                <c:pt idx="27">
                  <c:v>-8.4122949992888607E-3</c:v>
                </c:pt>
                <c:pt idx="28">
                  <c:v>-9.7770869979285635E-3</c:v>
                </c:pt>
                <c:pt idx="29">
                  <c:v>-7.2700570017332211E-3</c:v>
                </c:pt>
                <c:pt idx="30">
                  <c:v>7.9883935031830333E-3</c:v>
                </c:pt>
                <c:pt idx="31">
                  <c:v>-1.0517947994230781E-2</c:v>
                </c:pt>
                <c:pt idx="32">
                  <c:v>-7.8841750000719912E-3</c:v>
                </c:pt>
                <c:pt idx="33">
                  <c:v>-8.432066002569627E-3</c:v>
                </c:pt>
                <c:pt idx="34">
                  <c:v>-8.8447489979444072E-3</c:v>
                </c:pt>
                <c:pt idx="35">
                  <c:v>-9.592639995389618E-3</c:v>
                </c:pt>
                <c:pt idx="36">
                  <c:v>-9.3676510005025193E-3</c:v>
                </c:pt>
                <c:pt idx="37">
                  <c:v>-8.7155420042108744E-3</c:v>
                </c:pt>
                <c:pt idx="38">
                  <c:v>-8.8479379992350005E-3</c:v>
                </c:pt>
                <c:pt idx="39">
                  <c:v>-9.1803339964826591E-3</c:v>
                </c:pt>
                <c:pt idx="40">
                  <c:v>-9.0958289947593585E-3</c:v>
                </c:pt>
                <c:pt idx="41">
                  <c:v>-9.008512002765201E-3</c:v>
                </c:pt>
                <c:pt idx="42">
                  <c:v>-8.008512006199453E-3</c:v>
                </c:pt>
                <c:pt idx="43">
                  <c:v>-7.9211949996533804E-3</c:v>
                </c:pt>
                <c:pt idx="44">
                  <c:v>-8.9944520004792139E-3</c:v>
                </c:pt>
                <c:pt idx="45">
                  <c:v>-8.5550259973388165E-3</c:v>
                </c:pt>
                <c:pt idx="46">
                  <c:v>-8.6832040033186786E-3</c:v>
                </c:pt>
                <c:pt idx="47">
                  <c:v>-8.4479959987220354E-3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8-46E8-B059-73646B0EF8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1E-3</c:v>
                  </c:pt>
                  <c:pt idx="342">
                    <c:v>2.0000000000000001E-4</c:v>
                  </c:pt>
                  <c:pt idx="343">
                    <c:v>5.0000000000000001E-4</c:v>
                  </c:pt>
                  <c:pt idx="345">
                    <c:v>5.0000000000000001E-4</c:v>
                  </c:pt>
                  <c:pt idx="346">
                    <c:v>1E-3</c:v>
                  </c:pt>
                  <c:pt idx="347">
                    <c:v>1E-3</c:v>
                  </c:pt>
                  <c:pt idx="348">
                    <c:v>2.0000000000000001E-4</c:v>
                  </c:pt>
                  <c:pt idx="349">
                    <c:v>0</c:v>
                  </c:pt>
                  <c:pt idx="350">
                    <c:v>0</c:v>
                  </c:pt>
                  <c:pt idx="351">
                    <c:v>0</c:v>
                  </c:pt>
                </c:numCache>
              </c:numRef>
            </c:plus>
            <c:min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1E-3</c:v>
                  </c:pt>
                  <c:pt idx="342">
                    <c:v>2.0000000000000001E-4</c:v>
                  </c:pt>
                  <c:pt idx="343">
                    <c:v>5.0000000000000001E-4</c:v>
                  </c:pt>
                  <c:pt idx="345">
                    <c:v>5.0000000000000001E-4</c:v>
                  </c:pt>
                  <c:pt idx="346">
                    <c:v>1E-3</c:v>
                  </c:pt>
                  <c:pt idx="347">
                    <c:v>1E-3</c:v>
                  </c:pt>
                  <c:pt idx="348">
                    <c:v>2.0000000000000001E-4</c:v>
                  </c:pt>
                  <c:pt idx="349">
                    <c:v>0</c:v>
                  </c:pt>
                  <c:pt idx="350">
                    <c:v>0</c:v>
                  </c:pt>
                  <c:pt idx="35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Active!$I$21:$I$1043</c:f>
              <c:numCache>
                <c:formatCode>0.0000</c:formatCode>
                <c:ptCount val="1023"/>
                <c:pt idx="76">
                  <c:v>-2.0095439998840448E-2</c:v>
                </c:pt>
                <c:pt idx="78">
                  <c:v>-2.8514630030258559E-3</c:v>
                </c:pt>
                <c:pt idx="79">
                  <c:v>-2.2374030013452284E-3</c:v>
                </c:pt>
                <c:pt idx="80">
                  <c:v>-2.7458679978735745E-3</c:v>
                </c:pt>
                <c:pt idx="81">
                  <c:v>-2.8782640001736581E-3</c:v>
                </c:pt>
                <c:pt idx="82">
                  <c:v>-2.6909470034297556E-3</c:v>
                </c:pt>
                <c:pt idx="83">
                  <c:v>-3.0388379964279011E-3</c:v>
                </c:pt>
                <c:pt idx="84">
                  <c:v>-2.6107180019607767E-3</c:v>
                </c:pt>
                <c:pt idx="92">
                  <c:v>-3.14197000261629E-3</c:v>
                </c:pt>
                <c:pt idx="93">
                  <c:v>2.3777429960318841E-3</c:v>
                </c:pt>
                <c:pt idx="95">
                  <c:v>3.0509982025250793E-6</c:v>
                </c:pt>
                <c:pt idx="96">
                  <c:v>-2.4772360047791153E-3</c:v>
                </c:pt>
                <c:pt idx="98">
                  <c:v>-9.5614599558757618E-4</c:v>
                </c:pt>
                <c:pt idx="99">
                  <c:v>5.1145799807272851E-4</c:v>
                </c:pt>
                <c:pt idx="100">
                  <c:v>-2.3829470010241494E-3</c:v>
                </c:pt>
                <c:pt idx="101">
                  <c:v>-3.3956300030695274E-3</c:v>
                </c:pt>
                <c:pt idx="102">
                  <c:v>5.9168699954170734E-4</c:v>
                </c:pt>
                <c:pt idx="103">
                  <c:v>-1.3027179957134649E-3</c:v>
                </c:pt>
                <c:pt idx="104">
                  <c:v>-2.7830050021293573E-3</c:v>
                </c:pt>
                <c:pt idx="105">
                  <c:v>-2.315400997758843E-3</c:v>
                </c:pt>
                <c:pt idx="106">
                  <c:v>-3.7308960017981008E-3</c:v>
                </c:pt>
                <c:pt idx="107">
                  <c:v>8.9441199816064909E-4</c:v>
                </c:pt>
                <c:pt idx="108">
                  <c:v>-5.6379839952569455E-3</c:v>
                </c:pt>
                <c:pt idx="109">
                  <c:v>-2.116894000209868E-3</c:v>
                </c:pt>
                <c:pt idx="110">
                  <c:v>-8.3272869960637763E-3</c:v>
                </c:pt>
                <c:pt idx="111">
                  <c:v>1.6600300004938617E-3</c:v>
                </c:pt>
                <c:pt idx="112">
                  <c:v>-3.287860999989789E-3</c:v>
                </c:pt>
                <c:pt idx="113">
                  <c:v>-2.2864839993417263E-3</c:v>
                </c:pt>
                <c:pt idx="114">
                  <c:v>3.7402590023702942E-3</c:v>
                </c:pt>
                <c:pt idx="115">
                  <c:v>1.3641900004586205E-3</c:v>
                </c:pt>
                <c:pt idx="116">
                  <c:v>1.4049930032342672E-3</c:v>
                </c:pt>
                <c:pt idx="117">
                  <c:v>3.4142001823056489E-5</c:v>
                </c:pt>
                <c:pt idx="118">
                  <c:v>-2.9137489982531406E-3</c:v>
                </c:pt>
                <c:pt idx="123">
                  <c:v>1.180539999040775E-3</c:v>
                </c:pt>
                <c:pt idx="126">
                  <c:v>2.6889469954767264E-3</c:v>
                </c:pt>
                <c:pt idx="127">
                  <c:v>-3.2716269997763447E-3</c:v>
                </c:pt>
                <c:pt idx="129">
                  <c:v>-3.0350710003403947E-3</c:v>
                </c:pt>
                <c:pt idx="130">
                  <c:v>-1.5368829990620725E-3</c:v>
                </c:pt>
                <c:pt idx="134">
                  <c:v>-8.5533499805023894E-4</c:v>
                </c:pt>
                <c:pt idx="137">
                  <c:v>-2.204661002906505E-3</c:v>
                </c:pt>
                <c:pt idx="139">
                  <c:v>-1.2032840022584423E-3</c:v>
                </c:pt>
                <c:pt idx="141">
                  <c:v>-2.1473340020747855E-3</c:v>
                </c:pt>
                <c:pt idx="142">
                  <c:v>-8.8967180054169148E-3</c:v>
                </c:pt>
                <c:pt idx="143">
                  <c:v>-8.9671800378710032E-4</c:v>
                </c:pt>
                <c:pt idx="144">
                  <c:v>-3.3502619990031235E-3</c:v>
                </c:pt>
                <c:pt idx="146">
                  <c:v>-2.7376369980629534E-3</c:v>
                </c:pt>
                <c:pt idx="148">
                  <c:v>-1.8404779984848574E-3</c:v>
                </c:pt>
                <c:pt idx="150">
                  <c:v>-3.1517550014541484E-3</c:v>
                </c:pt>
                <c:pt idx="157">
                  <c:v>3.0454299849225208E-4</c:v>
                </c:pt>
                <c:pt idx="158">
                  <c:v>8.1157299428014085E-4</c:v>
                </c:pt>
                <c:pt idx="165">
                  <c:v>-3.956500586355105E-5</c:v>
                </c:pt>
                <c:pt idx="166">
                  <c:v>-1.3748310011578724E-3</c:v>
                </c:pt>
                <c:pt idx="167">
                  <c:v>-2.439623000100255E-3</c:v>
                </c:pt>
                <c:pt idx="169">
                  <c:v>-1.3734540043515153E-3</c:v>
                </c:pt>
                <c:pt idx="171">
                  <c:v>2.6453699683770537E-4</c:v>
                </c:pt>
                <c:pt idx="172">
                  <c:v>-1.2678589991992339E-3</c:v>
                </c:pt>
                <c:pt idx="173">
                  <c:v>-3.1859100272413343E-4</c:v>
                </c:pt>
                <c:pt idx="179">
                  <c:v>-3.6538569984259084E-3</c:v>
                </c:pt>
                <c:pt idx="181">
                  <c:v>-1.5342020051321015E-3</c:v>
                </c:pt>
                <c:pt idx="182">
                  <c:v>-1.4539730036631227E-3</c:v>
                </c:pt>
                <c:pt idx="183">
                  <c:v>-3.0908769986126572E-3</c:v>
                </c:pt>
                <c:pt idx="184">
                  <c:v>-1.1162430018885061E-3</c:v>
                </c:pt>
                <c:pt idx="185">
                  <c:v>-1.4515090006170794E-3</c:v>
                </c:pt>
                <c:pt idx="186">
                  <c:v>-1.9698450050782412E-3</c:v>
                </c:pt>
                <c:pt idx="187">
                  <c:v>-2.9431020011543296E-3</c:v>
                </c:pt>
                <c:pt idx="188">
                  <c:v>-8.2620100147323683E-4</c:v>
                </c:pt>
                <c:pt idx="189">
                  <c:v>7.3431500641163439E-4</c:v>
                </c:pt>
                <c:pt idx="190">
                  <c:v>7.3431500641163439E-4</c:v>
                </c:pt>
                <c:pt idx="191">
                  <c:v>-1.6657430023769848E-3</c:v>
                </c:pt>
                <c:pt idx="192">
                  <c:v>-1.4602999726776034E-4</c:v>
                </c:pt>
                <c:pt idx="193">
                  <c:v>1.8553469999460503E-3</c:v>
                </c:pt>
                <c:pt idx="194">
                  <c:v>1.1855347001983318E-2</c:v>
                </c:pt>
                <c:pt idx="195">
                  <c:v>-5.6014800065895543E-4</c:v>
                </c:pt>
                <c:pt idx="196">
                  <c:v>-1.5320279999286868E-3</c:v>
                </c:pt>
                <c:pt idx="198">
                  <c:v>2.0805970052606426E-3</c:v>
                </c:pt>
                <c:pt idx="199">
                  <c:v>1.4450699964072555E-3</c:v>
                </c:pt>
                <c:pt idx="200">
                  <c:v>1.6891994164325297E-5</c:v>
                </c:pt>
                <c:pt idx="201">
                  <c:v>2.0182689986540936E-3</c:v>
                </c:pt>
                <c:pt idx="202">
                  <c:v>5.3798199951415882E-4</c:v>
                </c:pt>
                <c:pt idx="203">
                  <c:v>-4.0990900015458465E-4</c:v>
                </c:pt>
                <c:pt idx="204">
                  <c:v>1.0576950007816777E-3</c:v>
                </c:pt>
                <c:pt idx="205">
                  <c:v>-2.4747010029386729E-3</c:v>
                </c:pt>
                <c:pt idx="206">
                  <c:v>-4.7470100253121927E-4</c:v>
                </c:pt>
                <c:pt idx="207">
                  <c:v>5.2529900131048635E-4</c:v>
                </c:pt>
                <c:pt idx="209">
                  <c:v>5.6472500000381842E-4</c:v>
                </c:pt>
                <c:pt idx="210">
                  <c:v>1.564725003845524E-3</c:v>
                </c:pt>
                <c:pt idx="212">
                  <c:v>6.1683399690082297E-4</c:v>
                </c:pt>
                <c:pt idx="213">
                  <c:v>1.6168340007425286E-3</c:v>
                </c:pt>
                <c:pt idx="217">
                  <c:v>-1.9282449939055368E-3</c:v>
                </c:pt>
                <c:pt idx="218">
                  <c:v>2.0717549996334128E-3</c:v>
                </c:pt>
                <c:pt idx="219">
                  <c:v>1.1506069931783713E-3</c:v>
                </c:pt>
                <c:pt idx="222">
                  <c:v>3.1773500013514422E-3</c:v>
                </c:pt>
                <c:pt idx="230">
                  <c:v>1.4012229949003085E-3</c:v>
                </c:pt>
                <c:pt idx="237">
                  <c:v>5.884240017621778E-4</c:v>
                </c:pt>
                <c:pt idx="238">
                  <c:v>4.0560280031058937E-3</c:v>
                </c:pt>
                <c:pt idx="239">
                  <c:v>5.7574099628254771E-4</c:v>
                </c:pt>
                <c:pt idx="240">
                  <c:v>6.0248399677220732E-4</c:v>
                </c:pt>
                <c:pt idx="241">
                  <c:v>-1.7454650005674921E-3</c:v>
                </c:pt>
                <c:pt idx="242">
                  <c:v>-8.6528998508583754E-5</c:v>
                </c:pt>
                <c:pt idx="243">
                  <c:v>-1.4992700016591698E-3</c:v>
                </c:pt>
                <c:pt idx="244">
                  <c:v>-4.9927000509342179E-4</c:v>
                </c:pt>
                <c:pt idx="245">
                  <c:v>1.119779990403913E-4</c:v>
                </c:pt>
                <c:pt idx="246">
                  <c:v>7.3928997153416276E-5</c:v>
                </c:pt>
                <c:pt idx="247">
                  <c:v>2.0488999143708497E-4</c:v>
                </c:pt>
                <c:pt idx="248">
                  <c:v>2.583759996923618E-4</c:v>
                </c:pt>
                <c:pt idx="249">
                  <c:v>7.6540600275620818E-4</c:v>
                </c:pt>
                <c:pt idx="250">
                  <c:v>5.6825003412086517E-5</c:v>
                </c:pt>
                <c:pt idx="252">
                  <c:v>7.4967899854527786E-4</c:v>
                </c:pt>
                <c:pt idx="253">
                  <c:v>1.4888439982314594E-3</c:v>
                </c:pt>
                <c:pt idx="254">
                  <c:v>-4.8441300168633461E-4</c:v>
                </c:pt>
                <c:pt idx="255">
                  <c:v>7.6620300387730822E-4</c:v>
                </c:pt>
                <c:pt idx="256">
                  <c:v>2.2338069975376129E-3</c:v>
                </c:pt>
                <c:pt idx="257">
                  <c:v>9.67464002314955E-4</c:v>
                </c:pt>
                <c:pt idx="258">
                  <c:v>3.9674639992881566E-3</c:v>
                </c:pt>
                <c:pt idx="259">
                  <c:v>-4.1991100442828611E-4</c:v>
                </c:pt>
                <c:pt idx="260">
                  <c:v>-3.9316799666266888E-4</c:v>
                </c:pt>
                <c:pt idx="261">
                  <c:v>6.0683199990307912E-4</c:v>
                </c:pt>
                <c:pt idx="262">
                  <c:v>1.1838719947263598E-3</c:v>
                </c:pt>
                <c:pt idx="263">
                  <c:v>-1.4852829990559258E-3</c:v>
                </c:pt>
                <c:pt idx="264">
                  <c:v>1.0217469971394166E-3</c:v>
                </c:pt>
                <c:pt idx="265">
                  <c:v>9.1756999609060585E-5</c:v>
                </c:pt>
                <c:pt idx="266">
                  <c:v>6.6930760003742762E-3</c:v>
                </c:pt>
                <c:pt idx="267">
                  <c:v>7.6930759969400242E-3</c:v>
                </c:pt>
                <c:pt idx="268">
                  <c:v>-7.2241900488734245E-4</c:v>
                </c:pt>
                <c:pt idx="269">
                  <c:v>1.7451849998906255E-3</c:v>
                </c:pt>
                <c:pt idx="270">
                  <c:v>1.8240370045532472E-3</c:v>
                </c:pt>
                <c:pt idx="271">
                  <c:v>8.1273099931422621E-4</c:v>
                </c:pt>
                <c:pt idx="272">
                  <c:v>1.4634050021413714E-3</c:v>
                </c:pt>
                <c:pt idx="273">
                  <c:v>1.4821399963693693E-4</c:v>
                </c:pt>
                <c:pt idx="274">
                  <c:v>4.0158399497158825E-4</c:v>
                </c:pt>
                <c:pt idx="275">
                  <c:v>1.2072079989593476E-3</c:v>
                </c:pt>
                <c:pt idx="276">
                  <c:v>-8.0547499965177849E-4</c:v>
                </c:pt>
                <c:pt idx="277">
                  <c:v>2.2466340014943853E-3</c:v>
                </c:pt>
                <c:pt idx="278">
                  <c:v>7.8040700464043766E-4</c:v>
                </c:pt>
                <c:pt idx="279">
                  <c:v>-5.1434600027278066E-4</c:v>
                </c:pt>
                <c:pt idx="280">
                  <c:v>1.0842189949471503E-3</c:v>
                </c:pt>
                <c:pt idx="281">
                  <c:v>1.5360959951067343E-3</c:v>
                </c:pt>
                <c:pt idx="282">
                  <c:v>2.1793049963889644E-3</c:v>
                </c:pt>
                <c:pt idx="283">
                  <c:v>7.1445499634137377E-4</c:v>
                </c:pt>
                <c:pt idx="285">
                  <c:v>-4.8325500392820686E-4</c:v>
                </c:pt>
                <c:pt idx="287">
                  <c:v>1.3278769984026439E-3</c:v>
                </c:pt>
                <c:pt idx="289">
                  <c:v>1.5456620021723211E-3</c:v>
                </c:pt>
                <c:pt idx="294">
                  <c:v>1.7590260031283833E-3</c:v>
                </c:pt>
                <c:pt idx="295">
                  <c:v>5.0726940025924705E-3</c:v>
                </c:pt>
                <c:pt idx="318">
                  <c:v>2.4867390020517632E-3</c:v>
                </c:pt>
                <c:pt idx="319">
                  <c:v>3.1548200058750808E-4</c:v>
                </c:pt>
                <c:pt idx="320">
                  <c:v>7.3206399974878877E-4</c:v>
                </c:pt>
                <c:pt idx="322">
                  <c:v>3.0743699608137831E-4</c:v>
                </c:pt>
                <c:pt idx="324">
                  <c:v>-2.4278000637423247E-5</c:v>
                </c:pt>
                <c:pt idx="325">
                  <c:v>-4.8846995923668146E-5</c:v>
                </c:pt>
                <c:pt idx="328">
                  <c:v>1.4818820054642856E-3</c:v>
                </c:pt>
                <c:pt idx="329">
                  <c:v>1.3784609982394613E-3</c:v>
                </c:pt>
                <c:pt idx="332">
                  <c:v>-6.9067995354998857E-5</c:v>
                </c:pt>
                <c:pt idx="340">
                  <c:v>2.7218429968343116E-3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28-46E8-B059-73646B0EF8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Active!$J$21:$J$1043</c:f>
              <c:numCache>
                <c:formatCode>0.0000</c:formatCode>
                <c:ptCount val="1023"/>
                <c:pt idx="48">
                  <c:v>-8.8387630021315999E-3</c:v>
                </c:pt>
                <c:pt idx="49">
                  <c:v>-7.7207719950820319E-3</c:v>
                </c:pt>
                <c:pt idx="50">
                  <c:v>-8.7374439972336404E-3</c:v>
                </c:pt>
                <c:pt idx="51">
                  <c:v>-8.0705430009402335E-3</c:v>
                </c:pt>
                <c:pt idx="52">
                  <c:v>-9.4627099970239215E-3</c:v>
                </c:pt>
                <c:pt idx="53">
                  <c:v>-7.0582049957010895E-3</c:v>
                </c:pt>
                <c:pt idx="54">
                  <c:v>-7.6508880010806024E-3</c:v>
                </c:pt>
                <c:pt idx="55">
                  <c:v>-7.713284001511056E-3</c:v>
                </c:pt>
                <c:pt idx="56">
                  <c:v>-7.3487789995851927E-3</c:v>
                </c:pt>
                <c:pt idx="57">
                  <c:v>-7.3635709995869547E-3</c:v>
                </c:pt>
                <c:pt idx="58">
                  <c:v>-7.4259670000174083E-3</c:v>
                </c:pt>
                <c:pt idx="59">
                  <c:v>-7.3613330023363233E-3</c:v>
                </c:pt>
                <c:pt idx="60">
                  <c:v>-7.0244320013443939E-3</c:v>
                </c:pt>
                <c:pt idx="61">
                  <c:v>-8.0455799979972653E-3</c:v>
                </c:pt>
                <c:pt idx="62">
                  <c:v>-7.7569690038217232E-3</c:v>
                </c:pt>
                <c:pt idx="63">
                  <c:v>-3.3119479994638823E-3</c:v>
                </c:pt>
                <c:pt idx="64">
                  <c:v>-4.7626800005673431E-3</c:v>
                </c:pt>
                <c:pt idx="65">
                  <c:v>-5.9950760041829199E-3</c:v>
                </c:pt>
                <c:pt idx="66">
                  <c:v>-5.5105710052885115E-3</c:v>
                </c:pt>
                <c:pt idx="67">
                  <c:v>-5.2627379991463386E-3</c:v>
                </c:pt>
                <c:pt idx="68">
                  <c:v>-9.2458369981613941E-3</c:v>
                </c:pt>
                <c:pt idx="69">
                  <c:v>-6.4951340027619153E-3</c:v>
                </c:pt>
                <c:pt idx="70">
                  <c:v>-6.7782329933834262E-3</c:v>
                </c:pt>
                <c:pt idx="71">
                  <c:v>-6.1248050042195246E-3</c:v>
                </c:pt>
                <c:pt idx="72">
                  <c:v>-6.1209639970911667E-3</c:v>
                </c:pt>
                <c:pt idx="73">
                  <c:v>-5.6012509958236478E-3</c:v>
                </c:pt>
                <c:pt idx="74">
                  <c:v>-5.9336470003472641E-3</c:v>
                </c:pt>
                <c:pt idx="75">
                  <c:v>-6.2478229956468567E-3</c:v>
                </c:pt>
                <c:pt idx="86">
                  <c:v>-3.6534289974952117E-3</c:v>
                </c:pt>
                <c:pt idx="87">
                  <c:v>-4.8289240003214218E-3</c:v>
                </c:pt>
                <c:pt idx="88">
                  <c:v>-4.5816070050932467E-3</c:v>
                </c:pt>
                <c:pt idx="89">
                  <c:v>-4.6682269967277534E-3</c:v>
                </c:pt>
                <c:pt idx="90">
                  <c:v>-4.7288010027841665E-3</c:v>
                </c:pt>
                <c:pt idx="94">
                  <c:v>-3.3443950014770962E-3</c:v>
                </c:pt>
                <c:pt idx="97">
                  <c:v>-2.3638790007680655E-3</c:v>
                </c:pt>
                <c:pt idx="119">
                  <c:v>-2.391540001553949E-3</c:v>
                </c:pt>
                <c:pt idx="120">
                  <c:v>-8.6943100177450106E-4</c:v>
                </c:pt>
                <c:pt idx="121">
                  <c:v>-1.2542230033432133E-3</c:v>
                </c:pt>
                <c:pt idx="122">
                  <c:v>-2.0421139997779392E-3</c:v>
                </c:pt>
                <c:pt idx="124">
                  <c:v>-1.871024003776256E-3</c:v>
                </c:pt>
                <c:pt idx="125">
                  <c:v>-1.5592019990435801E-3</c:v>
                </c:pt>
                <c:pt idx="128">
                  <c:v>-9.4628999795531854E-4</c:v>
                </c:pt>
                <c:pt idx="131">
                  <c:v>-1.6978729981929064E-3</c:v>
                </c:pt>
                <c:pt idx="132">
                  <c:v>-2.6476440034457482E-3</c:v>
                </c:pt>
                <c:pt idx="133">
                  <c:v>-2.4206140005844645E-3</c:v>
                </c:pt>
                <c:pt idx="135">
                  <c:v>2.5178930009133182E-3</c:v>
                </c:pt>
                <c:pt idx="136">
                  <c:v>1.2854969972977415E-3</c:v>
                </c:pt>
                <c:pt idx="138">
                  <c:v>1.0460129997227341E-3</c:v>
                </c:pt>
                <c:pt idx="140">
                  <c:v>2.0178349950583652E-3</c:v>
                </c:pt>
                <c:pt idx="147">
                  <c:v>-2.0542800048133358E-3</c:v>
                </c:pt>
                <c:pt idx="149">
                  <c:v>-1.3766760021098889E-3</c:v>
                </c:pt>
                <c:pt idx="151">
                  <c:v>-1.509933004854247E-3</c:v>
                </c:pt>
                <c:pt idx="152">
                  <c:v>-1.2423289954313077E-3</c:v>
                </c:pt>
                <c:pt idx="153">
                  <c:v>-8.1542800035094842E-4</c:v>
                </c:pt>
                <c:pt idx="154">
                  <c:v>-1.8647250035428442E-3</c:v>
                </c:pt>
                <c:pt idx="155">
                  <c:v>-1.6578239956288598E-3</c:v>
                </c:pt>
                <c:pt idx="156">
                  <c:v>-2.9729029993177392E-3</c:v>
                </c:pt>
                <c:pt idx="159">
                  <c:v>-2.1894170058658347E-3</c:v>
                </c:pt>
                <c:pt idx="160">
                  <c:v>-1.9873080018442124E-3</c:v>
                </c:pt>
                <c:pt idx="161">
                  <c:v>-1.169704002677463E-3</c:v>
                </c:pt>
                <c:pt idx="162">
                  <c:v>-1.551426001242362E-3</c:v>
                </c:pt>
                <c:pt idx="163">
                  <c:v>-1.4138219994492829E-3</c:v>
                </c:pt>
                <c:pt idx="164">
                  <c:v>-1.3738220004597679E-3</c:v>
                </c:pt>
                <c:pt idx="168">
                  <c:v>-1.7593650045455433E-3</c:v>
                </c:pt>
                <c:pt idx="174">
                  <c:v>-1.9256499945186079E-3</c:v>
                </c:pt>
                <c:pt idx="175">
                  <c:v>-1.7580459971213713E-3</c:v>
                </c:pt>
                <c:pt idx="176">
                  <c:v>-1.9904420041712001E-3</c:v>
                </c:pt>
                <c:pt idx="177">
                  <c:v>-1.7989070038311183E-3</c:v>
                </c:pt>
                <c:pt idx="178">
                  <c:v>-1.7791939972084947E-3</c:v>
                </c:pt>
                <c:pt idx="180">
                  <c:v>-2.3849050048738718E-3</c:v>
                </c:pt>
                <c:pt idx="197">
                  <c:v>-7.0105998020153493E-5</c:v>
                </c:pt>
                <c:pt idx="208">
                  <c:v>-5.3582007240038365E-5</c:v>
                </c:pt>
                <c:pt idx="211">
                  <c:v>-3.3869000617414713E-5</c:v>
                </c:pt>
                <c:pt idx="214">
                  <c:v>1.3373500405577943E-4</c:v>
                </c:pt>
                <c:pt idx="215">
                  <c:v>-3.8176000089151785E-4</c:v>
                </c:pt>
                <c:pt idx="216">
                  <c:v>5.8858440024778247E-3</c:v>
                </c:pt>
                <c:pt idx="220">
                  <c:v>-3.3249200350837782E-4</c:v>
                </c:pt>
                <c:pt idx="221">
                  <c:v>-1.6067000251496211E-4</c:v>
                </c:pt>
                <c:pt idx="223">
                  <c:v>6.1115199787309393E-4</c:v>
                </c:pt>
                <c:pt idx="224">
                  <c:v>8.2521200238261372E-4</c:v>
                </c:pt>
                <c:pt idx="225">
                  <c:v>2.8435100102797151E-4</c:v>
                </c:pt>
                <c:pt idx="226">
                  <c:v>1.6519549972144887E-3</c:v>
                </c:pt>
                <c:pt idx="227">
                  <c:v>1.9558996427804232E-5</c:v>
                </c:pt>
                <c:pt idx="228">
                  <c:v>7.3645999509608373E-4</c:v>
                </c:pt>
                <c:pt idx="229">
                  <c:v>-5.7622299937065691E-4</c:v>
                </c:pt>
                <c:pt idx="231">
                  <c:v>-4.2450003093108535E-5</c:v>
                </c:pt>
                <c:pt idx="232">
                  <c:v>-3.9638005546294153E-5</c:v>
                </c:pt>
                <c:pt idx="233">
                  <c:v>8.4293002146296203E-5</c:v>
                </c:pt>
                <c:pt idx="234">
                  <c:v>-2.9214180030976422E-3</c:v>
                </c:pt>
                <c:pt idx="235">
                  <c:v>2.1800799731863663E-4</c:v>
                </c:pt>
                <c:pt idx="236">
                  <c:v>3.701169989653863E-4</c:v>
                </c:pt>
                <c:pt idx="251">
                  <c:v>-2.1671349968528375E-3</c:v>
                </c:pt>
                <c:pt idx="290">
                  <c:v>5.8257995988242328E-5</c:v>
                </c:pt>
                <c:pt idx="291">
                  <c:v>4.4557500223163515E-4</c:v>
                </c:pt>
                <c:pt idx="292">
                  <c:v>5.5682299716863781E-4</c:v>
                </c:pt>
                <c:pt idx="293">
                  <c:v>8.7070900190155953E-4</c:v>
                </c:pt>
                <c:pt idx="296">
                  <c:v>6.0867249994771555E-3</c:v>
                </c:pt>
                <c:pt idx="297">
                  <c:v>6.3867249991744757E-3</c:v>
                </c:pt>
                <c:pt idx="298">
                  <c:v>4.9543290006113239E-3</c:v>
                </c:pt>
                <c:pt idx="299">
                  <c:v>5.254329000308644E-3</c:v>
                </c:pt>
                <c:pt idx="300">
                  <c:v>4.7388339953613468E-3</c:v>
                </c:pt>
                <c:pt idx="301">
                  <c:v>4.9388339975848794E-3</c:v>
                </c:pt>
                <c:pt idx="302">
                  <c:v>4.7740419977344573E-3</c:v>
                </c:pt>
                <c:pt idx="303">
                  <c:v>4.7740419977344573E-3</c:v>
                </c:pt>
                <c:pt idx="304">
                  <c:v>4.7585470019839704E-3</c:v>
                </c:pt>
                <c:pt idx="305">
                  <c:v>4.9585469969315454E-3</c:v>
                </c:pt>
                <c:pt idx="306">
                  <c:v>4.6261509996838868E-3</c:v>
                </c:pt>
                <c:pt idx="307">
                  <c:v>4.8261509946314618E-3</c:v>
                </c:pt>
                <c:pt idx="308">
                  <c:v>4.6937549996073358E-3</c:v>
                </c:pt>
                <c:pt idx="309">
                  <c:v>4.8937550018308684E-3</c:v>
                </c:pt>
                <c:pt idx="310">
                  <c:v>4.7458639965043403E-3</c:v>
                </c:pt>
                <c:pt idx="311">
                  <c:v>4.7458639965043403E-3</c:v>
                </c:pt>
                <c:pt idx="312">
                  <c:v>4.7134679989540018E-3</c:v>
                </c:pt>
                <c:pt idx="313">
                  <c:v>4.8134679964277893E-3</c:v>
                </c:pt>
                <c:pt idx="314">
                  <c:v>4.6655769983772188E-3</c:v>
                </c:pt>
                <c:pt idx="315">
                  <c:v>4.6655769983772188E-3</c:v>
                </c:pt>
                <c:pt idx="316">
                  <c:v>4.4331809986033477E-3</c:v>
                </c:pt>
                <c:pt idx="317">
                  <c:v>4.6331810008268803E-3</c:v>
                </c:pt>
                <c:pt idx="321">
                  <c:v>1.2427900001057424E-3</c:v>
                </c:pt>
                <c:pt idx="344">
                  <c:v>3.2320899990736507E-3</c:v>
                </c:pt>
                <c:pt idx="346">
                  <c:v>3.4602099985932E-3</c:v>
                </c:pt>
                <c:pt idx="347">
                  <c:v>4.9771109988796525E-3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28-46E8-B059-73646B0EF8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Active!$K$21:$K$1043</c:f>
              <c:numCache>
                <c:formatCode>0.0000</c:formatCode>
                <c:ptCount val="1023"/>
                <c:pt idx="85">
                  <c:v>-3.7134290032554418E-3</c:v>
                </c:pt>
                <c:pt idx="91">
                  <c:v>-4.2788010032381862E-3</c:v>
                </c:pt>
                <c:pt idx="284">
                  <c:v>4.1168997995555401E-5</c:v>
                </c:pt>
                <c:pt idx="286">
                  <c:v>-4.9043000035453588E-4</c:v>
                </c:pt>
                <c:pt idx="288">
                  <c:v>-4.6368700714083388E-4</c:v>
                </c:pt>
                <c:pt idx="323">
                  <c:v>5.4434420017059892E-3</c:v>
                </c:pt>
                <c:pt idx="326">
                  <c:v>1.0116690027643926E-3</c:v>
                </c:pt>
                <c:pt idx="327">
                  <c:v>6.9046299176989123E-4</c:v>
                </c:pt>
                <c:pt idx="330">
                  <c:v>1.7977969982894138E-3</c:v>
                </c:pt>
                <c:pt idx="331">
                  <c:v>0</c:v>
                </c:pt>
                <c:pt idx="333">
                  <c:v>8.6287700105458498E-4</c:v>
                </c:pt>
                <c:pt idx="335">
                  <c:v>2.3933299962664023E-4</c:v>
                </c:pt>
                <c:pt idx="337">
                  <c:v>4.8653399426257238E-4</c:v>
                </c:pt>
                <c:pt idx="338">
                  <c:v>2.8533799923025072E-4</c:v>
                </c:pt>
                <c:pt idx="339">
                  <c:v>1.2171600028523244E-3</c:v>
                </c:pt>
                <c:pt idx="341">
                  <c:v>1.2936359999002889E-3</c:v>
                </c:pt>
                <c:pt idx="342">
                  <c:v>2.4952009989647195E-3</c:v>
                </c:pt>
                <c:pt idx="343">
                  <c:v>3.2509189986740239E-3</c:v>
                </c:pt>
                <c:pt idx="345">
                  <c:v>2.2320610005408525E-3</c:v>
                </c:pt>
                <c:pt idx="348">
                  <c:v>4.6214359972509556E-3</c:v>
                </c:pt>
                <c:pt idx="349">
                  <c:v>5.2731820032931864E-3</c:v>
                </c:pt>
                <c:pt idx="350">
                  <c:v>5.0397509985486977E-3</c:v>
                </c:pt>
                <c:pt idx="351">
                  <c:v>5.6071998551487923E-3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28-46E8-B059-73646B0EF8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Active!$L$21:$L$1043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28-46E8-B059-73646B0EF8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Active!$M$21:$M$1043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28-46E8-B059-73646B0EF8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Active!$N$21:$N$1043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28-46E8-B059-73646B0EF8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Active!$O$21:$O$1043</c:f>
              <c:numCache>
                <c:formatCode>0.0000</c:formatCode>
                <c:ptCount val="1023"/>
                <c:pt idx="85">
                  <c:v>-1.3002608190832749E-2</c:v>
                </c:pt>
                <c:pt idx="91">
                  <c:v>-1.2644500658347569E-2</c:v>
                </c:pt>
                <c:pt idx="135">
                  <c:v>-1.0614723089765592E-2</c:v>
                </c:pt>
                <c:pt idx="136">
                  <c:v>-1.0613719987433701E-2</c:v>
                </c:pt>
                <c:pt idx="138">
                  <c:v>-1.0584630019808855E-2</c:v>
                </c:pt>
                <c:pt idx="140">
                  <c:v>-1.0579112956983452E-2</c:v>
                </c:pt>
                <c:pt idx="143">
                  <c:v>-1.0291473363313632E-2</c:v>
                </c:pt>
                <c:pt idx="169">
                  <c:v>-9.8741827932468662E-3</c:v>
                </c:pt>
                <c:pt idx="189">
                  <c:v>-9.4556383452652354E-3</c:v>
                </c:pt>
                <c:pt idx="190">
                  <c:v>-9.4556383452652354E-3</c:v>
                </c:pt>
                <c:pt idx="193">
                  <c:v>-9.3974584100155415E-3</c:v>
                </c:pt>
                <c:pt idx="218">
                  <c:v>-9.0945215057843792E-3</c:v>
                </c:pt>
                <c:pt idx="248">
                  <c:v>-8.662936727488163E-3</c:v>
                </c:pt>
                <c:pt idx="254">
                  <c:v>-8.3341699382107996E-3</c:v>
                </c:pt>
                <c:pt idx="264">
                  <c:v>-7.7924946789895179E-3</c:v>
                </c:pt>
                <c:pt idx="266">
                  <c:v>-7.4842914875159258E-3</c:v>
                </c:pt>
                <c:pt idx="267">
                  <c:v>-7.4842914875159258E-3</c:v>
                </c:pt>
                <c:pt idx="268">
                  <c:v>-7.483037609601062E-3</c:v>
                </c:pt>
                <c:pt idx="275">
                  <c:v>-6.6487072450505027E-3</c:v>
                </c:pt>
                <c:pt idx="276">
                  <c:v>-6.6444440601399635E-3</c:v>
                </c:pt>
                <c:pt idx="277">
                  <c:v>-6.6421870798932092E-3</c:v>
                </c:pt>
                <c:pt idx="278">
                  <c:v>-6.623880462336194E-3</c:v>
                </c:pt>
                <c:pt idx="282">
                  <c:v>-5.9472879394755346E-3</c:v>
                </c:pt>
                <c:pt idx="288">
                  <c:v>-5.4938856854606834E-3</c:v>
                </c:pt>
                <c:pt idx="289">
                  <c:v>-5.1806669823276346E-3</c:v>
                </c:pt>
                <c:pt idx="290">
                  <c:v>-5.1315149680649635E-3</c:v>
                </c:pt>
                <c:pt idx="291">
                  <c:v>-5.1272517831544243E-3</c:v>
                </c:pt>
                <c:pt idx="292">
                  <c:v>-5.1152145551717296E-3</c:v>
                </c:pt>
                <c:pt idx="293">
                  <c:v>-4.9933376218469407E-3</c:v>
                </c:pt>
                <c:pt idx="294">
                  <c:v>-4.7382988539635875E-3</c:v>
                </c:pt>
                <c:pt idx="295">
                  <c:v>-3.6178335492410437E-3</c:v>
                </c:pt>
                <c:pt idx="296">
                  <c:v>-3.5849819478716047E-3</c:v>
                </c:pt>
                <c:pt idx="297">
                  <c:v>-3.5849819478716047E-3</c:v>
                </c:pt>
                <c:pt idx="298">
                  <c:v>-3.5839788455397131E-3</c:v>
                </c:pt>
                <c:pt idx="299">
                  <c:v>-3.5839788455397131E-3</c:v>
                </c:pt>
                <c:pt idx="300">
                  <c:v>-3.5827249676248494E-3</c:v>
                </c:pt>
                <c:pt idx="301">
                  <c:v>-3.5827249676248494E-3</c:v>
                </c:pt>
                <c:pt idx="302">
                  <c:v>-3.5807187629610664E-3</c:v>
                </c:pt>
                <c:pt idx="303">
                  <c:v>-3.5807187629610664E-3</c:v>
                </c:pt>
                <c:pt idx="304">
                  <c:v>-3.5794648850462026E-3</c:v>
                </c:pt>
                <c:pt idx="305">
                  <c:v>-3.5794648850462026E-3</c:v>
                </c:pt>
                <c:pt idx="306">
                  <c:v>-3.5784617827143111E-3</c:v>
                </c:pt>
                <c:pt idx="307">
                  <c:v>-3.5784617827143111E-3</c:v>
                </c:pt>
                <c:pt idx="308">
                  <c:v>-3.5774586803824196E-3</c:v>
                </c:pt>
                <c:pt idx="309">
                  <c:v>-3.5774586803824196E-3</c:v>
                </c:pt>
                <c:pt idx="310">
                  <c:v>-3.5752017001356644E-3</c:v>
                </c:pt>
                <c:pt idx="311">
                  <c:v>-3.5752017001356644E-3</c:v>
                </c:pt>
                <c:pt idx="312">
                  <c:v>-3.5741985978037737E-3</c:v>
                </c:pt>
                <c:pt idx="313">
                  <c:v>-3.5741985978037737E-3</c:v>
                </c:pt>
                <c:pt idx="314">
                  <c:v>-3.5719416175570176E-3</c:v>
                </c:pt>
                <c:pt idx="315">
                  <c:v>-3.5719416175570176E-3</c:v>
                </c:pt>
                <c:pt idx="316">
                  <c:v>-3.5709385152251269E-3</c:v>
                </c:pt>
                <c:pt idx="317">
                  <c:v>-3.5709385152251269E-3</c:v>
                </c:pt>
                <c:pt idx="318">
                  <c:v>-2.7288341076024095E-3</c:v>
                </c:pt>
                <c:pt idx="319">
                  <c:v>-2.2164995915889456E-3</c:v>
                </c:pt>
                <c:pt idx="320">
                  <c:v>-2.020393085704203E-3</c:v>
                </c:pt>
                <c:pt idx="321">
                  <c:v>-1.6878646626822483E-3</c:v>
                </c:pt>
                <c:pt idx="322">
                  <c:v>-1.6008455353906811E-3</c:v>
                </c:pt>
                <c:pt idx="323">
                  <c:v>-1.2234282830165925E-3</c:v>
                </c:pt>
                <c:pt idx="324">
                  <c:v>-1.1532111197842039E-3</c:v>
                </c:pt>
                <c:pt idx="325">
                  <c:v>-7.6927370225282209E-4</c:v>
                </c:pt>
                <c:pt idx="326">
                  <c:v>-7.4018373462797537E-4</c:v>
                </c:pt>
                <c:pt idx="327">
                  <c:v>-6.9153327153124913E-4</c:v>
                </c:pt>
                <c:pt idx="328">
                  <c:v>-6.1153586056292069E-4</c:v>
                </c:pt>
                <c:pt idx="329">
                  <c:v>-2.4063877334612525E-4</c:v>
                </c:pt>
                <c:pt idx="330">
                  <c:v>-5.9128276835690961E-6</c:v>
                </c:pt>
                <c:pt idx="331">
                  <c:v>3.7100287352457391E-4</c:v>
                </c:pt>
                <c:pt idx="332">
                  <c:v>4.0410525047698565E-4</c:v>
                </c:pt>
                <c:pt idx="333">
                  <c:v>7.6647596787270534E-4</c:v>
                </c:pt>
                <c:pt idx="334">
                  <c:v>7.7124070394918884E-4</c:v>
                </c:pt>
                <c:pt idx="335">
                  <c:v>7.8051940051918306E-4</c:v>
                </c:pt>
                <c:pt idx="336">
                  <c:v>7.8528413659566655E-4</c:v>
                </c:pt>
                <c:pt idx="337">
                  <c:v>8.5600285099400077E-4</c:v>
                </c:pt>
                <c:pt idx="338">
                  <c:v>1.1579366528932716E-3</c:v>
                </c:pt>
                <c:pt idx="339">
                  <c:v>1.1634537157186736E-3</c:v>
                </c:pt>
                <c:pt idx="340">
                  <c:v>1.6607416967537685E-3</c:v>
                </c:pt>
                <c:pt idx="341">
                  <c:v>1.6840638259702405E-3</c:v>
                </c:pt>
                <c:pt idx="342">
                  <c:v>2.4526909877819227E-3</c:v>
                </c:pt>
                <c:pt idx="343">
                  <c:v>2.8333683227346577E-3</c:v>
                </c:pt>
                <c:pt idx="344">
                  <c:v>3.1521040886931073E-3</c:v>
                </c:pt>
                <c:pt idx="345">
                  <c:v>3.1699091550841775E-3</c:v>
                </c:pt>
                <c:pt idx="346">
                  <c:v>3.1821971586498453E-3</c:v>
                </c:pt>
                <c:pt idx="347">
                  <c:v>3.1824479342328184E-3</c:v>
                </c:pt>
                <c:pt idx="348">
                  <c:v>3.6401133731582083E-3</c:v>
                </c:pt>
                <c:pt idx="349">
                  <c:v>4.7299840567580683E-3</c:v>
                </c:pt>
                <c:pt idx="350">
                  <c:v>4.8475978051723198E-3</c:v>
                </c:pt>
                <c:pt idx="351">
                  <c:v>7.1920987303851786E-3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28-46E8-B059-73646B0EF8F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 formatCode="0.0000">
                  <c:v>-3.5488976005581208E-2</c:v>
                </c:pt>
                <c:pt idx="145" formatCode="0.0000">
                  <c:v>-5.6828141998266801E-2</c:v>
                </c:pt>
                <c:pt idx="170" formatCode="0.0000">
                  <c:v>-3.6108006002905313E-2</c:v>
                </c:pt>
                <c:pt idx="334" formatCode="0.0000">
                  <c:v>-7.3260040007880889E-3</c:v>
                </c:pt>
                <c:pt idx="336" formatCode="0.0000">
                  <c:v>-3.279548000136856E-3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28-46E8-B059-73646B0E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3728"/>
        <c:axId val="1"/>
      </c:scatterChart>
      <c:valAx>
        <c:axId val="9059637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83618517642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4091559370529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13334760193601"/>
          <c:y val="0.92000129214617399"/>
          <c:w val="0.721031094289179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Tri - O-C Diagr.</a:t>
            </a:r>
          </a:p>
        </c:rich>
      </c:tx>
      <c:layout>
        <c:manualLayout>
          <c:xMode val="edge"/>
          <c:yMode val="edge"/>
          <c:x val="0.3942860142482189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4723926380368099"/>
          <c:w val="0.821429144412070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Active!$H$21:$H$1043</c:f>
              <c:numCache>
                <c:formatCode>0.0000</c:formatCode>
                <c:ptCount val="1023"/>
                <c:pt idx="0">
                  <c:v>-1.1085054997238331E-2</c:v>
                </c:pt>
                <c:pt idx="1">
                  <c:v>-1.2913233000290347E-2</c:v>
                </c:pt>
                <c:pt idx="2">
                  <c:v>-4.6932629993534647E-3</c:v>
                </c:pt>
                <c:pt idx="3">
                  <c:v>-7.5877839990425855E-3</c:v>
                </c:pt>
                <c:pt idx="4">
                  <c:v>-7.9216149970307015E-3</c:v>
                </c:pt>
                <c:pt idx="5">
                  <c:v>-8.1540110040805303E-3</c:v>
                </c:pt>
                <c:pt idx="6">
                  <c:v>-8.5821889952057973E-3</c:v>
                </c:pt>
                <c:pt idx="7">
                  <c:v>-8.7145849975058809E-3</c:v>
                </c:pt>
                <c:pt idx="8">
                  <c:v>-9.6878420008579269E-3</c:v>
                </c:pt>
                <c:pt idx="9">
                  <c:v>-7.7822469975217246E-3</c:v>
                </c:pt>
                <c:pt idx="10">
                  <c:v>-8.0516050002188422E-3</c:v>
                </c:pt>
                <c:pt idx="11">
                  <c:v>-8.541763003449887E-3</c:v>
                </c:pt>
                <c:pt idx="12">
                  <c:v>-8.724862003873568E-3</c:v>
                </c:pt>
                <c:pt idx="13">
                  <c:v>-8.9502280025044456E-3</c:v>
                </c:pt>
                <c:pt idx="14">
                  <c:v>-9.3826239972258918E-3</c:v>
                </c:pt>
                <c:pt idx="15">
                  <c:v>-9.8657230046228506E-3</c:v>
                </c:pt>
                <c:pt idx="16">
                  <c:v>-8.9981190030812286E-3</c:v>
                </c:pt>
                <c:pt idx="17">
                  <c:v>-9.5629110001027584E-3</c:v>
                </c:pt>
                <c:pt idx="18">
                  <c:v>-8.9122369972756132E-3</c:v>
                </c:pt>
                <c:pt idx="19">
                  <c:v>-9.8446330011938699E-3</c:v>
                </c:pt>
                <c:pt idx="20">
                  <c:v>-9.0249200002290308E-3</c:v>
                </c:pt>
                <c:pt idx="21">
                  <c:v>-1.0257316003844608E-2</c:v>
                </c:pt>
                <c:pt idx="22">
                  <c:v>-9.0897119953297079E-3</c:v>
                </c:pt>
                <c:pt idx="23">
                  <c:v>-9.4728110052528791E-3</c:v>
                </c:pt>
                <c:pt idx="24">
                  <c:v>-9.3376029981300235E-3</c:v>
                </c:pt>
                <c:pt idx="25">
                  <c:v>-9.8207019982510246E-3</c:v>
                </c:pt>
                <c:pt idx="26">
                  <c:v>-9.7996120020980015E-3</c:v>
                </c:pt>
                <c:pt idx="27">
                  <c:v>-8.4122949992888607E-3</c:v>
                </c:pt>
                <c:pt idx="28">
                  <c:v>-9.7770869979285635E-3</c:v>
                </c:pt>
                <c:pt idx="29">
                  <c:v>-7.2700570017332211E-3</c:v>
                </c:pt>
                <c:pt idx="30">
                  <c:v>7.9883935031830333E-3</c:v>
                </c:pt>
                <c:pt idx="31">
                  <c:v>-1.0517947994230781E-2</c:v>
                </c:pt>
                <c:pt idx="32">
                  <c:v>-7.8841750000719912E-3</c:v>
                </c:pt>
                <c:pt idx="33">
                  <c:v>-8.432066002569627E-3</c:v>
                </c:pt>
                <c:pt idx="34">
                  <c:v>-8.8447489979444072E-3</c:v>
                </c:pt>
                <c:pt idx="35">
                  <c:v>-9.592639995389618E-3</c:v>
                </c:pt>
                <c:pt idx="36">
                  <c:v>-9.3676510005025193E-3</c:v>
                </c:pt>
                <c:pt idx="37">
                  <c:v>-8.7155420042108744E-3</c:v>
                </c:pt>
                <c:pt idx="38">
                  <c:v>-8.8479379992350005E-3</c:v>
                </c:pt>
                <c:pt idx="39">
                  <c:v>-9.1803339964826591E-3</c:v>
                </c:pt>
                <c:pt idx="40">
                  <c:v>-9.0958289947593585E-3</c:v>
                </c:pt>
                <c:pt idx="41">
                  <c:v>-9.008512002765201E-3</c:v>
                </c:pt>
                <c:pt idx="42">
                  <c:v>-8.008512006199453E-3</c:v>
                </c:pt>
                <c:pt idx="43">
                  <c:v>-7.9211949996533804E-3</c:v>
                </c:pt>
                <c:pt idx="44">
                  <c:v>-8.9944520004792139E-3</c:v>
                </c:pt>
                <c:pt idx="45">
                  <c:v>-8.5550259973388165E-3</c:v>
                </c:pt>
                <c:pt idx="46">
                  <c:v>-8.6832040033186786E-3</c:v>
                </c:pt>
                <c:pt idx="47">
                  <c:v>-8.4479959987220354E-3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F-407E-82C9-15A443D8D6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1E-3</c:v>
                  </c:pt>
                  <c:pt idx="342">
                    <c:v>2.0000000000000001E-4</c:v>
                  </c:pt>
                  <c:pt idx="343">
                    <c:v>5.0000000000000001E-4</c:v>
                  </c:pt>
                  <c:pt idx="345">
                    <c:v>5.0000000000000001E-4</c:v>
                  </c:pt>
                  <c:pt idx="346">
                    <c:v>1E-3</c:v>
                  </c:pt>
                  <c:pt idx="347">
                    <c:v>1E-3</c:v>
                  </c:pt>
                  <c:pt idx="348">
                    <c:v>2.0000000000000001E-4</c:v>
                  </c:pt>
                  <c:pt idx="349">
                    <c:v>0</c:v>
                  </c:pt>
                  <c:pt idx="350">
                    <c:v>0</c:v>
                  </c:pt>
                  <c:pt idx="351">
                    <c:v>0</c:v>
                  </c:pt>
                </c:numCache>
              </c:numRef>
            </c:plus>
            <c:min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1E-3</c:v>
                  </c:pt>
                  <c:pt idx="342">
                    <c:v>2.0000000000000001E-4</c:v>
                  </c:pt>
                  <c:pt idx="343">
                    <c:v>5.0000000000000001E-4</c:v>
                  </c:pt>
                  <c:pt idx="345">
                    <c:v>5.0000000000000001E-4</c:v>
                  </c:pt>
                  <c:pt idx="346">
                    <c:v>1E-3</c:v>
                  </c:pt>
                  <c:pt idx="347">
                    <c:v>1E-3</c:v>
                  </c:pt>
                  <c:pt idx="348">
                    <c:v>2.0000000000000001E-4</c:v>
                  </c:pt>
                  <c:pt idx="349">
                    <c:v>0</c:v>
                  </c:pt>
                  <c:pt idx="350">
                    <c:v>0</c:v>
                  </c:pt>
                  <c:pt idx="35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Active!$I$21:$I$1043</c:f>
              <c:numCache>
                <c:formatCode>0.0000</c:formatCode>
                <c:ptCount val="1023"/>
                <c:pt idx="76">
                  <c:v>-2.0095439998840448E-2</c:v>
                </c:pt>
                <c:pt idx="78">
                  <c:v>-2.8514630030258559E-3</c:v>
                </c:pt>
                <c:pt idx="79">
                  <c:v>-2.2374030013452284E-3</c:v>
                </c:pt>
                <c:pt idx="80">
                  <c:v>-2.7458679978735745E-3</c:v>
                </c:pt>
                <c:pt idx="81">
                  <c:v>-2.8782640001736581E-3</c:v>
                </c:pt>
                <c:pt idx="82">
                  <c:v>-2.6909470034297556E-3</c:v>
                </c:pt>
                <c:pt idx="83">
                  <c:v>-3.0388379964279011E-3</c:v>
                </c:pt>
                <c:pt idx="84">
                  <c:v>-2.6107180019607767E-3</c:v>
                </c:pt>
                <c:pt idx="92">
                  <c:v>-3.14197000261629E-3</c:v>
                </c:pt>
                <c:pt idx="93">
                  <c:v>2.3777429960318841E-3</c:v>
                </c:pt>
                <c:pt idx="95">
                  <c:v>3.0509982025250793E-6</c:v>
                </c:pt>
                <c:pt idx="96">
                  <c:v>-2.4772360047791153E-3</c:v>
                </c:pt>
                <c:pt idx="98">
                  <c:v>-9.5614599558757618E-4</c:v>
                </c:pt>
                <c:pt idx="99">
                  <c:v>5.1145799807272851E-4</c:v>
                </c:pt>
                <c:pt idx="100">
                  <c:v>-2.3829470010241494E-3</c:v>
                </c:pt>
                <c:pt idx="101">
                  <c:v>-3.3956300030695274E-3</c:v>
                </c:pt>
                <c:pt idx="102">
                  <c:v>5.9168699954170734E-4</c:v>
                </c:pt>
                <c:pt idx="103">
                  <c:v>-1.3027179957134649E-3</c:v>
                </c:pt>
                <c:pt idx="104">
                  <c:v>-2.7830050021293573E-3</c:v>
                </c:pt>
                <c:pt idx="105">
                  <c:v>-2.315400997758843E-3</c:v>
                </c:pt>
                <c:pt idx="106">
                  <c:v>-3.7308960017981008E-3</c:v>
                </c:pt>
                <c:pt idx="107">
                  <c:v>8.9441199816064909E-4</c:v>
                </c:pt>
                <c:pt idx="108">
                  <c:v>-5.6379839952569455E-3</c:v>
                </c:pt>
                <c:pt idx="109">
                  <c:v>-2.116894000209868E-3</c:v>
                </c:pt>
                <c:pt idx="110">
                  <c:v>-8.3272869960637763E-3</c:v>
                </c:pt>
                <c:pt idx="111">
                  <c:v>1.6600300004938617E-3</c:v>
                </c:pt>
                <c:pt idx="112">
                  <c:v>-3.287860999989789E-3</c:v>
                </c:pt>
                <c:pt idx="113">
                  <c:v>-2.2864839993417263E-3</c:v>
                </c:pt>
                <c:pt idx="114">
                  <c:v>3.7402590023702942E-3</c:v>
                </c:pt>
                <c:pt idx="115">
                  <c:v>1.3641900004586205E-3</c:v>
                </c:pt>
                <c:pt idx="116">
                  <c:v>1.4049930032342672E-3</c:v>
                </c:pt>
                <c:pt idx="117">
                  <c:v>3.4142001823056489E-5</c:v>
                </c:pt>
                <c:pt idx="118">
                  <c:v>-2.9137489982531406E-3</c:v>
                </c:pt>
                <c:pt idx="123">
                  <c:v>1.180539999040775E-3</c:v>
                </c:pt>
                <c:pt idx="126">
                  <c:v>2.6889469954767264E-3</c:v>
                </c:pt>
                <c:pt idx="127">
                  <c:v>-3.2716269997763447E-3</c:v>
                </c:pt>
                <c:pt idx="129">
                  <c:v>-3.0350710003403947E-3</c:v>
                </c:pt>
                <c:pt idx="130">
                  <c:v>-1.5368829990620725E-3</c:v>
                </c:pt>
                <c:pt idx="134">
                  <c:v>-8.5533499805023894E-4</c:v>
                </c:pt>
                <c:pt idx="137">
                  <c:v>-2.204661002906505E-3</c:v>
                </c:pt>
                <c:pt idx="139">
                  <c:v>-1.2032840022584423E-3</c:v>
                </c:pt>
                <c:pt idx="141">
                  <c:v>-2.1473340020747855E-3</c:v>
                </c:pt>
                <c:pt idx="142">
                  <c:v>-8.8967180054169148E-3</c:v>
                </c:pt>
                <c:pt idx="143">
                  <c:v>-8.9671800378710032E-4</c:v>
                </c:pt>
                <c:pt idx="144">
                  <c:v>-3.3502619990031235E-3</c:v>
                </c:pt>
                <c:pt idx="146">
                  <c:v>-2.7376369980629534E-3</c:v>
                </c:pt>
                <c:pt idx="148">
                  <c:v>-1.8404779984848574E-3</c:v>
                </c:pt>
                <c:pt idx="150">
                  <c:v>-3.1517550014541484E-3</c:v>
                </c:pt>
                <c:pt idx="157">
                  <c:v>3.0454299849225208E-4</c:v>
                </c:pt>
                <c:pt idx="158">
                  <c:v>8.1157299428014085E-4</c:v>
                </c:pt>
                <c:pt idx="165">
                  <c:v>-3.956500586355105E-5</c:v>
                </c:pt>
                <c:pt idx="166">
                  <c:v>-1.3748310011578724E-3</c:v>
                </c:pt>
                <c:pt idx="167">
                  <c:v>-2.439623000100255E-3</c:v>
                </c:pt>
                <c:pt idx="169">
                  <c:v>-1.3734540043515153E-3</c:v>
                </c:pt>
                <c:pt idx="171">
                  <c:v>2.6453699683770537E-4</c:v>
                </c:pt>
                <c:pt idx="172">
                  <c:v>-1.2678589991992339E-3</c:v>
                </c:pt>
                <c:pt idx="173">
                  <c:v>-3.1859100272413343E-4</c:v>
                </c:pt>
                <c:pt idx="179">
                  <c:v>-3.6538569984259084E-3</c:v>
                </c:pt>
                <c:pt idx="181">
                  <c:v>-1.5342020051321015E-3</c:v>
                </c:pt>
                <c:pt idx="182">
                  <c:v>-1.4539730036631227E-3</c:v>
                </c:pt>
                <c:pt idx="183">
                  <c:v>-3.0908769986126572E-3</c:v>
                </c:pt>
                <c:pt idx="184">
                  <c:v>-1.1162430018885061E-3</c:v>
                </c:pt>
                <c:pt idx="185">
                  <c:v>-1.4515090006170794E-3</c:v>
                </c:pt>
                <c:pt idx="186">
                  <c:v>-1.9698450050782412E-3</c:v>
                </c:pt>
                <c:pt idx="187">
                  <c:v>-2.9431020011543296E-3</c:v>
                </c:pt>
                <c:pt idx="188">
                  <c:v>-8.2620100147323683E-4</c:v>
                </c:pt>
                <c:pt idx="189">
                  <c:v>7.3431500641163439E-4</c:v>
                </c:pt>
                <c:pt idx="190">
                  <c:v>7.3431500641163439E-4</c:v>
                </c:pt>
                <c:pt idx="191">
                  <c:v>-1.6657430023769848E-3</c:v>
                </c:pt>
                <c:pt idx="192">
                  <c:v>-1.4602999726776034E-4</c:v>
                </c:pt>
                <c:pt idx="193">
                  <c:v>1.8553469999460503E-3</c:v>
                </c:pt>
                <c:pt idx="194">
                  <c:v>1.1855347001983318E-2</c:v>
                </c:pt>
                <c:pt idx="195">
                  <c:v>-5.6014800065895543E-4</c:v>
                </c:pt>
                <c:pt idx="196">
                  <c:v>-1.5320279999286868E-3</c:v>
                </c:pt>
                <c:pt idx="198">
                  <c:v>2.0805970052606426E-3</c:v>
                </c:pt>
                <c:pt idx="199">
                  <c:v>1.4450699964072555E-3</c:v>
                </c:pt>
                <c:pt idx="200">
                  <c:v>1.6891994164325297E-5</c:v>
                </c:pt>
                <c:pt idx="201">
                  <c:v>2.0182689986540936E-3</c:v>
                </c:pt>
                <c:pt idx="202">
                  <c:v>5.3798199951415882E-4</c:v>
                </c:pt>
                <c:pt idx="203">
                  <c:v>-4.0990900015458465E-4</c:v>
                </c:pt>
                <c:pt idx="204">
                  <c:v>1.0576950007816777E-3</c:v>
                </c:pt>
                <c:pt idx="205">
                  <c:v>-2.4747010029386729E-3</c:v>
                </c:pt>
                <c:pt idx="206">
                  <c:v>-4.7470100253121927E-4</c:v>
                </c:pt>
                <c:pt idx="207">
                  <c:v>5.2529900131048635E-4</c:v>
                </c:pt>
                <c:pt idx="209">
                  <c:v>5.6472500000381842E-4</c:v>
                </c:pt>
                <c:pt idx="210">
                  <c:v>1.564725003845524E-3</c:v>
                </c:pt>
                <c:pt idx="212">
                  <c:v>6.1683399690082297E-4</c:v>
                </c:pt>
                <c:pt idx="213">
                  <c:v>1.6168340007425286E-3</c:v>
                </c:pt>
                <c:pt idx="217">
                  <c:v>-1.9282449939055368E-3</c:v>
                </c:pt>
                <c:pt idx="218">
                  <c:v>2.0717549996334128E-3</c:v>
                </c:pt>
                <c:pt idx="219">
                  <c:v>1.1506069931783713E-3</c:v>
                </c:pt>
                <c:pt idx="222">
                  <c:v>3.1773500013514422E-3</c:v>
                </c:pt>
                <c:pt idx="230">
                  <c:v>1.4012229949003085E-3</c:v>
                </c:pt>
                <c:pt idx="237">
                  <c:v>5.884240017621778E-4</c:v>
                </c:pt>
                <c:pt idx="238">
                  <c:v>4.0560280031058937E-3</c:v>
                </c:pt>
                <c:pt idx="239">
                  <c:v>5.7574099628254771E-4</c:v>
                </c:pt>
                <c:pt idx="240">
                  <c:v>6.0248399677220732E-4</c:v>
                </c:pt>
                <c:pt idx="241">
                  <c:v>-1.7454650005674921E-3</c:v>
                </c:pt>
                <c:pt idx="242">
                  <c:v>-8.6528998508583754E-5</c:v>
                </c:pt>
                <c:pt idx="243">
                  <c:v>-1.4992700016591698E-3</c:v>
                </c:pt>
                <c:pt idx="244">
                  <c:v>-4.9927000509342179E-4</c:v>
                </c:pt>
                <c:pt idx="245">
                  <c:v>1.119779990403913E-4</c:v>
                </c:pt>
                <c:pt idx="246">
                  <c:v>7.3928997153416276E-5</c:v>
                </c:pt>
                <c:pt idx="247">
                  <c:v>2.0488999143708497E-4</c:v>
                </c:pt>
                <c:pt idx="248">
                  <c:v>2.583759996923618E-4</c:v>
                </c:pt>
                <c:pt idx="249">
                  <c:v>7.6540600275620818E-4</c:v>
                </c:pt>
                <c:pt idx="250">
                  <c:v>5.6825003412086517E-5</c:v>
                </c:pt>
                <c:pt idx="252">
                  <c:v>7.4967899854527786E-4</c:v>
                </c:pt>
                <c:pt idx="253">
                  <c:v>1.4888439982314594E-3</c:v>
                </c:pt>
                <c:pt idx="254">
                  <c:v>-4.8441300168633461E-4</c:v>
                </c:pt>
                <c:pt idx="255">
                  <c:v>7.6620300387730822E-4</c:v>
                </c:pt>
                <c:pt idx="256">
                  <c:v>2.2338069975376129E-3</c:v>
                </c:pt>
                <c:pt idx="257">
                  <c:v>9.67464002314955E-4</c:v>
                </c:pt>
                <c:pt idx="258">
                  <c:v>3.9674639992881566E-3</c:v>
                </c:pt>
                <c:pt idx="259">
                  <c:v>-4.1991100442828611E-4</c:v>
                </c:pt>
                <c:pt idx="260">
                  <c:v>-3.9316799666266888E-4</c:v>
                </c:pt>
                <c:pt idx="261">
                  <c:v>6.0683199990307912E-4</c:v>
                </c:pt>
                <c:pt idx="262">
                  <c:v>1.1838719947263598E-3</c:v>
                </c:pt>
                <c:pt idx="263">
                  <c:v>-1.4852829990559258E-3</c:v>
                </c:pt>
                <c:pt idx="264">
                  <c:v>1.0217469971394166E-3</c:v>
                </c:pt>
                <c:pt idx="265">
                  <c:v>9.1756999609060585E-5</c:v>
                </c:pt>
                <c:pt idx="266">
                  <c:v>6.6930760003742762E-3</c:v>
                </c:pt>
                <c:pt idx="267">
                  <c:v>7.6930759969400242E-3</c:v>
                </c:pt>
                <c:pt idx="268">
                  <c:v>-7.2241900488734245E-4</c:v>
                </c:pt>
                <c:pt idx="269">
                  <c:v>1.7451849998906255E-3</c:v>
                </c:pt>
                <c:pt idx="270">
                  <c:v>1.8240370045532472E-3</c:v>
                </c:pt>
                <c:pt idx="271">
                  <c:v>8.1273099931422621E-4</c:v>
                </c:pt>
                <c:pt idx="272">
                  <c:v>1.4634050021413714E-3</c:v>
                </c:pt>
                <c:pt idx="273">
                  <c:v>1.4821399963693693E-4</c:v>
                </c:pt>
                <c:pt idx="274">
                  <c:v>4.0158399497158825E-4</c:v>
                </c:pt>
                <c:pt idx="275">
                  <c:v>1.2072079989593476E-3</c:v>
                </c:pt>
                <c:pt idx="276">
                  <c:v>-8.0547499965177849E-4</c:v>
                </c:pt>
                <c:pt idx="277">
                  <c:v>2.2466340014943853E-3</c:v>
                </c:pt>
                <c:pt idx="278">
                  <c:v>7.8040700464043766E-4</c:v>
                </c:pt>
                <c:pt idx="279">
                  <c:v>-5.1434600027278066E-4</c:v>
                </c:pt>
                <c:pt idx="280">
                  <c:v>1.0842189949471503E-3</c:v>
                </c:pt>
                <c:pt idx="281">
                  <c:v>1.5360959951067343E-3</c:v>
                </c:pt>
                <c:pt idx="282">
                  <c:v>2.1793049963889644E-3</c:v>
                </c:pt>
                <c:pt idx="283">
                  <c:v>7.1445499634137377E-4</c:v>
                </c:pt>
                <c:pt idx="285">
                  <c:v>-4.8325500392820686E-4</c:v>
                </c:pt>
                <c:pt idx="287">
                  <c:v>1.3278769984026439E-3</c:v>
                </c:pt>
                <c:pt idx="289">
                  <c:v>1.5456620021723211E-3</c:v>
                </c:pt>
                <c:pt idx="294">
                  <c:v>1.7590260031283833E-3</c:v>
                </c:pt>
                <c:pt idx="295">
                  <c:v>5.0726940025924705E-3</c:v>
                </c:pt>
                <c:pt idx="318">
                  <c:v>2.4867390020517632E-3</c:v>
                </c:pt>
                <c:pt idx="319">
                  <c:v>3.1548200058750808E-4</c:v>
                </c:pt>
                <c:pt idx="320">
                  <c:v>7.3206399974878877E-4</c:v>
                </c:pt>
                <c:pt idx="322">
                  <c:v>3.0743699608137831E-4</c:v>
                </c:pt>
                <c:pt idx="324">
                  <c:v>-2.4278000637423247E-5</c:v>
                </c:pt>
                <c:pt idx="325">
                  <c:v>-4.8846995923668146E-5</c:v>
                </c:pt>
                <c:pt idx="328">
                  <c:v>1.4818820054642856E-3</c:v>
                </c:pt>
                <c:pt idx="329">
                  <c:v>1.3784609982394613E-3</c:v>
                </c:pt>
                <c:pt idx="332">
                  <c:v>-6.9067995354998857E-5</c:v>
                </c:pt>
                <c:pt idx="340">
                  <c:v>2.7218429968343116E-3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9F-407E-82C9-15A443D8D6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Active!$J$21:$J$1043</c:f>
              <c:numCache>
                <c:formatCode>0.0000</c:formatCode>
                <c:ptCount val="1023"/>
                <c:pt idx="48">
                  <c:v>-8.8387630021315999E-3</c:v>
                </c:pt>
                <c:pt idx="49">
                  <c:v>-7.7207719950820319E-3</c:v>
                </c:pt>
                <c:pt idx="50">
                  <c:v>-8.7374439972336404E-3</c:v>
                </c:pt>
                <c:pt idx="51">
                  <c:v>-8.0705430009402335E-3</c:v>
                </c:pt>
                <c:pt idx="52">
                  <c:v>-9.4627099970239215E-3</c:v>
                </c:pt>
                <c:pt idx="53">
                  <c:v>-7.0582049957010895E-3</c:v>
                </c:pt>
                <c:pt idx="54">
                  <c:v>-7.6508880010806024E-3</c:v>
                </c:pt>
                <c:pt idx="55">
                  <c:v>-7.713284001511056E-3</c:v>
                </c:pt>
                <c:pt idx="56">
                  <c:v>-7.3487789995851927E-3</c:v>
                </c:pt>
                <c:pt idx="57">
                  <c:v>-7.3635709995869547E-3</c:v>
                </c:pt>
                <c:pt idx="58">
                  <c:v>-7.4259670000174083E-3</c:v>
                </c:pt>
                <c:pt idx="59">
                  <c:v>-7.3613330023363233E-3</c:v>
                </c:pt>
                <c:pt idx="60">
                  <c:v>-7.0244320013443939E-3</c:v>
                </c:pt>
                <c:pt idx="61">
                  <c:v>-8.0455799979972653E-3</c:v>
                </c:pt>
                <c:pt idx="62">
                  <c:v>-7.7569690038217232E-3</c:v>
                </c:pt>
                <c:pt idx="63">
                  <c:v>-3.3119479994638823E-3</c:v>
                </c:pt>
                <c:pt idx="64">
                  <c:v>-4.7626800005673431E-3</c:v>
                </c:pt>
                <c:pt idx="65">
                  <c:v>-5.9950760041829199E-3</c:v>
                </c:pt>
                <c:pt idx="66">
                  <c:v>-5.5105710052885115E-3</c:v>
                </c:pt>
                <c:pt idx="67">
                  <c:v>-5.2627379991463386E-3</c:v>
                </c:pt>
                <c:pt idx="68">
                  <c:v>-9.2458369981613941E-3</c:v>
                </c:pt>
                <c:pt idx="69">
                  <c:v>-6.4951340027619153E-3</c:v>
                </c:pt>
                <c:pt idx="70">
                  <c:v>-6.7782329933834262E-3</c:v>
                </c:pt>
                <c:pt idx="71">
                  <c:v>-6.1248050042195246E-3</c:v>
                </c:pt>
                <c:pt idx="72">
                  <c:v>-6.1209639970911667E-3</c:v>
                </c:pt>
                <c:pt idx="73">
                  <c:v>-5.6012509958236478E-3</c:v>
                </c:pt>
                <c:pt idx="74">
                  <c:v>-5.9336470003472641E-3</c:v>
                </c:pt>
                <c:pt idx="75">
                  <c:v>-6.2478229956468567E-3</c:v>
                </c:pt>
                <c:pt idx="86">
                  <c:v>-3.6534289974952117E-3</c:v>
                </c:pt>
                <c:pt idx="87">
                  <c:v>-4.8289240003214218E-3</c:v>
                </c:pt>
                <c:pt idx="88">
                  <c:v>-4.5816070050932467E-3</c:v>
                </c:pt>
                <c:pt idx="89">
                  <c:v>-4.6682269967277534E-3</c:v>
                </c:pt>
                <c:pt idx="90">
                  <c:v>-4.7288010027841665E-3</c:v>
                </c:pt>
                <c:pt idx="94">
                  <c:v>-3.3443950014770962E-3</c:v>
                </c:pt>
                <c:pt idx="97">
                  <c:v>-2.3638790007680655E-3</c:v>
                </c:pt>
                <c:pt idx="119">
                  <c:v>-2.391540001553949E-3</c:v>
                </c:pt>
                <c:pt idx="120">
                  <c:v>-8.6943100177450106E-4</c:v>
                </c:pt>
                <c:pt idx="121">
                  <c:v>-1.2542230033432133E-3</c:v>
                </c:pt>
                <c:pt idx="122">
                  <c:v>-2.0421139997779392E-3</c:v>
                </c:pt>
                <c:pt idx="124">
                  <c:v>-1.871024003776256E-3</c:v>
                </c:pt>
                <c:pt idx="125">
                  <c:v>-1.5592019990435801E-3</c:v>
                </c:pt>
                <c:pt idx="128">
                  <c:v>-9.4628999795531854E-4</c:v>
                </c:pt>
                <c:pt idx="131">
                  <c:v>-1.6978729981929064E-3</c:v>
                </c:pt>
                <c:pt idx="132">
                  <c:v>-2.6476440034457482E-3</c:v>
                </c:pt>
                <c:pt idx="133">
                  <c:v>-2.4206140005844645E-3</c:v>
                </c:pt>
                <c:pt idx="135">
                  <c:v>2.5178930009133182E-3</c:v>
                </c:pt>
                <c:pt idx="136">
                  <c:v>1.2854969972977415E-3</c:v>
                </c:pt>
                <c:pt idx="138">
                  <c:v>1.0460129997227341E-3</c:v>
                </c:pt>
                <c:pt idx="140">
                  <c:v>2.0178349950583652E-3</c:v>
                </c:pt>
                <c:pt idx="147">
                  <c:v>-2.0542800048133358E-3</c:v>
                </c:pt>
                <c:pt idx="149">
                  <c:v>-1.3766760021098889E-3</c:v>
                </c:pt>
                <c:pt idx="151">
                  <c:v>-1.509933004854247E-3</c:v>
                </c:pt>
                <c:pt idx="152">
                  <c:v>-1.2423289954313077E-3</c:v>
                </c:pt>
                <c:pt idx="153">
                  <c:v>-8.1542800035094842E-4</c:v>
                </c:pt>
                <c:pt idx="154">
                  <c:v>-1.8647250035428442E-3</c:v>
                </c:pt>
                <c:pt idx="155">
                  <c:v>-1.6578239956288598E-3</c:v>
                </c:pt>
                <c:pt idx="156">
                  <c:v>-2.9729029993177392E-3</c:v>
                </c:pt>
                <c:pt idx="159">
                  <c:v>-2.1894170058658347E-3</c:v>
                </c:pt>
                <c:pt idx="160">
                  <c:v>-1.9873080018442124E-3</c:v>
                </c:pt>
                <c:pt idx="161">
                  <c:v>-1.169704002677463E-3</c:v>
                </c:pt>
                <c:pt idx="162">
                  <c:v>-1.551426001242362E-3</c:v>
                </c:pt>
                <c:pt idx="163">
                  <c:v>-1.4138219994492829E-3</c:v>
                </c:pt>
                <c:pt idx="164">
                  <c:v>-1.3738220004597679E-3</c:v>
                </c:pt>
                <c:pt idx="168">
                  <c:v>-1.7593650045455433E-3</c:v>
                </c:pt>
                <c:pt idx="174">
                  <c:v>-1.9256499945186079E-3</c:v>
                </c:pt>
                <c:pt idx="175">
                  <c:v>-1.7580459971213713E-3</c:v>
                </c:pt>
                <c:pt idx="176">
                  <c:v>-1.9904420041712001E-3</c:v>
                </c:pt>
                <c:pt idx="177">
                  <c:v>-1.7989070038311183E-3</c:v>
                </c:pt>
                <c:pt idx="178">
                  <c:v>-1.7791939972084947E-3</c:v>
                </c:pt>
                <c:pt idx="180">
                  <c:v>-2.3849050048738718E-3</c:v>
                </c:pt>
                <c:pt idx="197">
                  <c:v>-7.0105998020153493E-5</c:v>
                </c:pt>
                <c:pt idx="208">
                  <c:v>-5.3582007240038365E-5</c:v>
                </c:pt>
                <c:pt idx="211">
                  <c:v>-3.3869000617414713E-5</c:v>
                </c:pt>
                <c:pt idx="214">
                  <c:v>1.3373500405577943E-4</c:v>
                </c:pt>
                <c:pt idx="215">
                  <c:v>-3.8176000089151785E-4</c:v>
                </c:pt>
                <c:pt idx="216">
                  <c:v>5.8858440024778247E-3</c:v>
                </c:pt>
                <c:pt idx="220">
                  <c:v>-3.3249200350837782E-4</c:v>
                </c:pt>
                <c:pt idx="221">
                  <c:v>-1.6067000251496211E-4</c:v>
                </c:pt>
                <c:pt idx="223">
                  <c:v>6.1115199787309393E-4</c:v>
                </c:pt>
                <c:pt idx="224">
                  <c:v>8.2521200238261372E-4</c:v>
                </c:pt>
                <c:pt idx="225">
                  <c:v>2.8435100102797151E-4</c:v>
                </c:pt>
                <c:pt idx="226">
                  <c:v>1.6519549972144887E-3</c:v>
                </c:pt>
                <c:pt idx="227">
                  <c:v>1.9558996427804232E-5</c:v>
                </c:pt>
                <c:pt idx="228">
                  <c:v>7.3645999509608373E-4</c:v>
                </c:pt>
                <c:pt idx="229">
                  <c:v>-5.7622299937065691E-4</c:v>
                </c:pt>
                <c:pt idx="231">
                  <c:v>-4.2450003093108535E-5</c:v>
                </c:pt>
                <c:pt idx="232">
                  <c:v>-3.9638005546294153E-5</c:v>
                </c:pt>
                <c:pt idx="233">
                  <c:v>8.4293002146296203E-5</c:v>
                </c:pt>
                <c:pt idx="234">
                  <c:v>-2.9214180030976422E-3</c:v>
                </c:pt>
                <c:pt idx="235">
                  <c:v>2.1800799731863663E-4</c:v>
                </c:pt>
                <c:pt idx="236">
                  <c:v>3.701169989653863E-4</c:v>
                </c:pt>
                <c:pt idx="251">
                  <c:v>-2.1671349968528375E-3</c:v>
                </c:pt>
                <c:pt idx="290">
                  <c:v>5.8257995988242328E-5</c:v>
                </c:pt>
                <c:pt idx="291">
                  <c:v>4.4557500223163515E-4</c:v>
                </c:pt>
                <c:pt idx="292">
                  <c:v>5.5682299716863781E-4</c:v>
                </c:pt>
                <c:pt idx="293">
                  <c:v>8.7070900190155953E-4</c:v>
                </c:pt>
                <c:pt idx="296">
                  <c:v>6.0867249994771555E-3</c:v>
                </c:pt>
                <c:pt idx="297">
                  <c:v>6.3867249991744757E-3</c:v>
                </c:pt>
                <c:pt idx="298">
                  <c:v>4.9543290006113239E-3</c:v>
                </c:pt>
                <c:pt idx="299">
                  <c:v>5.254329000308644E-3</c:v>
                </c:pt>
                <c:pt idx="300">
                  <c:v>4.7388339953613468E-3</c:v>
                </c:pt>
                <c:pt idx="301">
                  <c:v>4.9388339975848794E-3</c:v>
                </c:pt>
                <c:pt idx="302">
                  <c:v>4.7740419977344573E-3</c:v>
                </c:pt>
                <c:pt idx="303">
                  <c:v>4.7740419977344573E-3</c:v>
                </c:pt>
                <c:pt idx="304">
                  <c:v>4.7585470019839704E-3</c:v>
                </c:pt>
                <c:pt idx="305">
                  <c:v>4.9585469969315454E-3</c:v>
                </c:pt>
                <c:pt idx="306">
                  <c:v>4.6261509996838868E-3</c:v>
                </c:pt>
                <c:pt idx="307">
                  <c:v>4.8261509946314618E-3</c:v>
                </c:pt>
                <c:pt idx="308">
                  <c:v>4.6937549996073358E-3</c:v>
                </c:pt>
                <c:pt idx="309">
                  <c:v>4.8937550018308684E-3</c:v>
                </c:pt>
                <c:pt idx="310">
                  <c:v>4.7458639965043403E-3</c:v>
                </c:pt>
                <c:pt idx="311">
                  <c:v>4.7458639965043403E-3</c:v>
                </c:pt>
                <c:pt idx="312">
                  <c:v>4.7134679989540018E-3</c:v>
                </c:pt>
                <c:pt idx="313">
                  <c:v>4.8134679964277893E-3</c:v>
                </c:pt>
                <c:pt idx="314">
                  <c:v>4.6655769983772188E-3</c:v>
                </c:pt>
                <c:pt idx="315">
                  <c:v>4.6655769983772188E-3</c:v>
                </c:pt>
                <c:pt idx="316">
                  <c:v>4.4331809986033477E-3</c:v>
                </c:pt>
                <c:pt idx="317">
                  <c:v>4.6331810008268803E-3</c:v>
                </c:pt>
                <c:pt idx="321">
                  <c:v>1.2427900001057424E-3</c:v>
                </c:pt>
                <c:pt idx="344">
                  <c:v>3.2320899990736507E-3</c:v>
                </c:pt>
                <c:pt idx="346">
                  <c:v>3.4602099985932E-3</c:v>
                </c:pt>
                <c:pt idx="347">
                  <c:v>4.9771109988796525E-3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9F-407E-82C9-15A443D8D6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Active!$K$21:$K$1043</c:f>
              <c:numCache>
                <c:formatCode>0.0000</c:formatCode>
                <c:ptCount val="1023"/>
                <c:pt idx="85">
                  <c:v>-3.7134290032554418E-3</c:v>
                </c:pt>
                <c:pt idx="91">
                  <c:v>-4.2788010032381862E-3</c:v>
                </c:pt>
                <c:pt idx="284">
                  <c:v>4.1168997995555401E-5</c:v>
                </c:pt>
                <c:pt idx="286">
                  <c:v>-4.9043000035453588E-4</c:v>
                </c:pt>
                <c:pt idx="288">
                  <c:v>-4.6368700714083388E-4</c:v>
                </c:pt>
                <c:pt idx="323">
                  <c:v>5.4434420017059892E-3</c:v>
                </c:pt>
                <c:pt idx="326">
                  <c:v>1.0116690027643926E-3</c:v>
                </c:pt>
                <c:pt idx="327">
                  <c:v>6.9046299176989123E-4</c:v>
                </c:pt>
                <c:pt idx="330">
                  <c:v>1.7977969982894138E-3</c:v>
                </c:pt>
                <c:pt idx="331">
                  <c:v>0</c:v>
                </c:pt>
                <c:pt idx="333">
                  <c:v>8.6287700105458498E-4</c:v>
                </c:pt>
                <c:pt idx="335">
                  <c:v>2.3933299962664023E-4</c:v>
                </c:pt>
                <c:pt idx="337">
                  <c:v>4.8653399426257238E-4</c:v>
                </c:pt>
                <c:pt idx="338">
                  <c:v>2.8533799923025072E-4</c:v>
                </c:pt>
                <c:pt idx="339">
                  <c:v>1.2171600028523244E-3</c:v>
                </c:pt>
                <c:pt idx="341">
                  <c:v>1.2936359999002889E-3</c:v>
                </c:pt>
                <c:pt idx="342">
                  <c:v>2.4952009989647195E-3</c:v>
                </c:pt>
                <c:pt idx="343">
                  <c:v>3.2509189986740239E-3</c:v>
                </c:pt>
                <c:pt idx="345">
                  <c:v>2.2320610005408525E-3</c:v>
                </c:pt>
                <c:pt idx="348">
                  <c:v>4.6214359972509556E-3</c:v>
                </c:pt>
                <c:pt idx="349">
                  <c:v>5.2731820032931864E-3</c:v>
                </c:pt>
                <c:pt idx="350">
                  <c:v>5.0397509985486977E-3</c:v>
                </c:pt>
                <c:pt idx="351">
                  <c:v>5.6071998551487923E-3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9F-407E-82C9-15A443D8D6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Active!$L$21:$L$1043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9F-407E-82C9-15A443D8D6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Active!$M$21:$M$1043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9F-407E-82C9-15A443D8D6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Active!$N$21:$N$1043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9F-407E-82C9-15A443D8D6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Active!$O$21:$O$1043</c:f>
              <c:numCache>
                <c:formatCode>0.0000</c:formatCode>
                <c:ptCount val="1023"/>
                <c:pt idx="85">
                  <c:v>-1.3002608190832749E-2</c:v>
                </c:pt>
                <c:pt idx="91">
                  <c:v>-1.2644500658347569E-2</c:v>
                </c:pt>
                <c:pt idx="135">
                  <c:v>-1.0614723089765592E-2</c:v>
                </c:pt>
                <c:pt idx="136">
                  <c:v>-1.0613719987433701E-2</c:v>
                </c:pt>
                <c:pt idx="138">
                  <c:v>-1.0584630019808855E-2</c:v>
                </c:pt>
                <c:pt idx="140">
                  <c:v>-1.0579112956983452E-2</c:v>
                </c:pt>
                <c:pt idx="143">
                  <c:v>-1.0291473363313632E-2</c:v>
                </c:pt>
                <c:pt idx="169">
                  <c:v>-9.8741827932468662E-3</c:v>
                </c:pt>
                <c:pt idx="189">
                  <c:v>-9.4556383452652354E-3</c:v>
                </c:pt>
                <c:pt idx="190">
                  <c:v>-9.4556383452652354E-3</c:v>
                </c:pt>
                <c:pt idx="193">
                  <c:v>-9.3974584100155415E-3</c:v>
                </c:pt>
                <c:pt idx="218">
                  <c:v>-9.0945215057843792E-3</c:v>
                </c:pt>
                <c:pt idx="248">
                  <c:v>-8.662936727488163E-3</c:v>
                </c:pt>
                <c:pt idx="254">
                  <c:v>-8.3341699382107996E-3</c:v>
                </c:pt>
                <c:pt idx="264">
                  <c:v>-7.7924946789895179E-3</c:v>
                </c:pt>
                <c:pt idx="266">
                  <c:v>-7.4842914875159258E-3</c:v>
                </c:pt>
                <c:pt idx="267">
                  <c:v>-7.4842914875159258E-3</c:v>
                </c:pt>
                <c:pt idx="268">
                  <c:v>-7.483037609601062E-3</c:v>
                </c:pt>
                <c:pt idx="275">
                  <c:v>-6.6487072450505027E-3</c:v>
                </c:pt>
                <c:pt idx="276">
                  <c:v>-6.6444440601399635E-3</c:v>
                </c:pt>
                <c:pt idx="277">
                  <c:v>-6.6421870798932092E-3</c:v>
                </c:pt>
                <c:pt idx="278">
                  <c:v>-6.623880462336194E-3</c:v>
                </c:pt>
                <c:pt idx="282">
                  <c:v>-5.9472879394755346E-3</c:v>
                </c:pt>
                <c:pt idx="288">
                  <c:v>-5.4938856854606834E-3</c:v>
                </c:pt>
                <c:pt idx="289">
                  <c:v>-5.1806669823276346E-3</c:v>
                </c:pt>
                <c:pt idx="290">
                  <c:v>-5.1315149680649635E-3</c:v>
                </c:pt>
                <c:pt idx="291">
                  <c:v>-5.1272517831544243E-3</c:v>
                </c:pt>
                <c:pt idx="292">
                  <c:v>-5.1152145551717296E-3</c:v>
                </c:pt>
                <c:pt idx="293">
                  <c:v>-4.9933376218469407E-3</c:v>
                </c:pt>
                <c:pt idx="294">
                  <c:v>-4.7382988539635875E-3</c:v>
                </c:pt>
                <c:pt idx="295">
                  <c:v>-3.6178335492410437E-3</c:v>
                </c:pt>
                <c:pt idx="296">
                  <c:v>-3.5849819478716047E-3</c:v>
                </c:pt>
                <c:pt idx="297">
                  <c:v>-3.5849819478716047E-3</c:v>
                </c:pt>
                <c:pt idx="298">
                  <c:v>-3.5839788455397131E-3</c:v>
                </c:pt>
                <c:pt idx="299">
                  <c:v>-3.5839788455397131E-3</c:v>
                </c:pt>
                <c:pt idx="300">
                  <c:v>-3.5827249676248494E-3</c:v>
                </c:pt>
                <c:pt idx="301">
                  <c:v>-3.5827249676248494E-3</c:v>
                </c:pt>
                <c:pt idx="302">
                  <c:v>-3.5807187629610664E-3</c:v>
                </c:pt>
                <c:pt idx="303">
                  <c:v>-3.5807187629610664E-3</c:v>
                </c:pt>
                <c:pt idx="304">
                  <c:v>-3.5794648850462026E-3</c:v>
                </c:pt>
                <c:pt idx="305">
                  <c:v>-3.5794648850462026E-3</c:v>
                </c:pt>
                <c:pt idx="306">
                  <c:v>-3.5784617827143111E-3</c:v>
                </c:pt>
                <c:pt idx="307">
                  <c:v>-3.5784617827143111E-3</c:v>
                </c:pt>
                <c:pt idx="308">
                  <c:v>-3.5774586803824196E-3</c:v>
                </c:pt>
                <c:pt idx="309">
                  <c:v>-3.5774586803824196E-3</c:v>
                </c:pt>
                <c:pt idx="310">
                  <c:v>-3.5752017001356644E-3</c:v>
                </c:pt>
                <c:pt idx="311">
                  <c:v>-3.5752017001356644E-3</c:v>
                </c:pt>
                <c:pt idx="312">
                  <c:v>-3.5741985978037737E-3</c:v>
                </c:pt>
                <c:pt idx="313">
                  <c:v>-3.5741985978037737E-3</c:v>
                </c:pt>
                <c:pt idx="314">
                  <c:v>-3.5719416175570176E-3</c:v>
                </c:pt>
                <c:pt idx="315">
                  <c:v>-3.5719416175570176E-3</c:v>
                </c:pt>
                <c:pt idx="316">
                  <c:v>-3.5709385152251269E-3</c:v>
                </c:pt>
                <c:pt idx="317">
                  <c:v>-3.5709385152251269E-3</c:v>
                </c:pt>
                <c:pt idx="318">
                  <c:v>-2.7288341076024095E-3</c:v>
                </c:pt>
                <c:pt idx="319">
                  <c:v>-2.2164995915889456E-3</c:v>
                </c:pt>
                <c:pt idx="320">
                  <c:v>-2.020393085704203E-3</c:v>
                </c:pt>
                <c:pt idx="321">
                  <c:v>-1.6878646626822483E-3</c:v>
                </c:pt>
                <c:pt idx="322">
                  <c:v>-1.6008455353906811E-3</c:v>
                </c:pt>
                <c:pt idx="323">
                  <c:v>-1.2234282830165925E-3</c:v>
                </c:pt>
                <c:pt idx="324">
                  <c:v>-1.1532111197842039E-3</c:v>
                </c:pt>
                <c:pt idx="325">
                  <c:v>-7.6927370225282209E-4</c:v>
                </c:pt>
                <c:pt idx="326">
                  <c:v>-7.4018373462797537E-4</c:v>
                </c:pt>
                <c:pt idx="327">
                  <c:v>-6.9153327153124913E-4</c:v>
                </c:pt>
                <c:pt idx="328">
                  <c:v>-6.1153586056292069E-4</c:v>
                </c:pt>
                <c:pt idx="329">
                  <c:v>-2.4063877334612525E-4</c:v>
                </c:pt>
                <c:pt idx="330">
                  <c:v>-5.9128276835690961E-6</c:v>
                </c:pt>
                <c:pt idx="331">
                  <c:v>3.7100287352457391E-4</c:v>
                </c:pt>
                <c:pt idx="332">
                  <c:v>4.0410525047698565E-4</c:v>
                </c:pt>
                <c:pt idx="333">
                  <c:v>7.6647596787270534E-4</c:v>
                </c:pt>
                <c:pt idx="334">
                  <c:v>7.7124070394918884E-4</c:v>
                </c:pt>
                <c:pt idx="335">
                  <c:v>7.8051940051918306E-4</c:v>
                </c:pt>
                <c:pt idx="336">
                  <c:v>7.8528413659566655E-4</c:v>
                </c:pt>
                <c:pt idx="337">
                  <c:v>8.5600285099400077E-4</c:v>
                </c:pt>
                <c:pt idx="338">
                  <c:v>1.1579366528932716E-3</c:v>
                </c:pt>
                <c:pt idx="339">
                  <c:v>1.1634537157186736E-3</c:v>
                </c:pt>
                <c:pt idx="340">
                  <c:v>1.6607416967537685E-3</c:v>
                </c:pt>
                <c:pt idx="341">
                  <c:v>1.6840638259702405E-3</c:v>
                </c:pt>
                <c:pt idx="342">
                  <c:v>2.4526909877819227E-3</c:v>
                </c:pt>
                <c:pt idx="343">
                  <c:v>2.8333683227346577E-3</c:v>
                </c:pt>
                <c:pt idx="344">
                  <c:v>3.1521040886931073E-3</c:v>
                </c:pt>
                <c:pt idx="345">
                  <c:v>3.1699091550841775E-3</c:v>
                </c:pt>
                <c:pt idx="346">
                  <c:v>3.1821971586498453E-3</c:v>
                </c:pt>
                <c:pt idx="347">
                  <c:v>3.1824479342328184E-3</c:v>
                </c:pt>
                <c:pt idx="348">
                  <c:v>3.6401133731582083E-3</c:v>
                </c:pt>
                <c:pt idx="349">
                  <c:v>4.7299840567580683E-3</c:v>
                </c:pt>
                <c:pt idx="350">
                  <c:v>4.8475978051723198E-3</c:v>
                </c:pt>
                <c:pt idx="351">
                  <c:v>7.1920987303851786E-3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9F-407E-82C9-15A443D8D69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5143</c:v>
                </c:pt>
                <c:pt idx="341">
                  <c:v>5236</c:v>
                </c:pt>
                <c:pt idx="342">
                  <c:v>8301</c:v>
                </c:pt>
                <c:pt idx="343">
                  <c:v>9819</c:v>
                </c:pt>
                <c:pt idx="344">
                  <c:v>11090</c:v>
                </c:pt>
                <c:pt idx="345">
                  <c:v>11161</c:v>
                </c:pt>
                <c:pt idx="346">
                  <c:v>11210</c:v>
                </c:pt>
                <c:pt idx="347">
                  <c:v>11211</c:v>
                </c:pt>
                <c:pt idx="348">
                  <c:v>13036</c:v>
                </c:pt>
                <c:pt idx="349">
                  <c:v>17382</c:v>
                </c:pt>
                <c:pt idx="350">
                  <c:v>17851</c:v>
                </c:pt>
                <c:pt idx="351">
                  <c:v>27200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 formatCode="0.0000">
                  <c:v>-3.5488976005581208E-2</c:v>
                </c:pt>
                <c:pt idx="145" formatCode="0.0000">
                  <c:v>-5.6828141998266801E-2</c:v>
                </c:pt>
                <c:pt idx="170" formatCode="0.0000">
                  <c:v>-3.6108006002905313E-2</c:v>
                </c:pt>
                <c:pt idx="334" formatCode="0.0000">
                  <c:v>-7.3260040007880889E-3</c:v>
                </c:pt>
                <c:pt idx="336" formatCode="0.0000">
                  <c:v>-3.279548000136856E-3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9F-407E-82C9-15A443D8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56512"/>
        <c:axId val="1"/>
      </c:scatterChart>
      <c:valAx>
        <c:axId val="90595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2999625046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42857142857146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5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28586426696661"/>
          <c:y val="0.92024539877300615"/>
          <c:w val="0.7200004499437571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0</xdr:rowOff>
    </xdr:from>
    <xdr:to>
      <xdr:col>17</xdr:col>
      <xdr:colOff>323850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894C344E-4D28-4865-B5B9-42CE87ECB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495300</xdr:colOff>
      <xdr:row>18</xdr:row>
      <xdr:rowOff>28575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946CB859-2E01-3480-B09C-671313421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852" TargetMode="External"/><Relationship Id="rId13" Type="http://schemas.openxmlformats.org/officeDocument/2006/relationships/hyperlink" Target="http://vsolj.cetus-net.org/no47.pdf" TargetMode="External"/><Relationship Id="rId18" Type="http://schemas.openxmlformats.org/officeDocument/2006/relationships/hyperlink" Target="http://www.konkoly.hu/cgi-bin/IBVS?5710" TargetMode="External"/><Relationship Id="rId26" Type="http://schemas.openxmlformats.org/officeDocument/2006/relationships/hyperlink" Target="http://www.konkoly.hu/cgi-bin/IBVS?5710" TargetMode="External"/><Relationship Id="rId39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394" TargetMode="External"/><Relationship Id="rId21" Type="http://schemas.openxmlformats.org/officeDocument/2006/relationships/hyperlink" Target="http://www.konkoly.hu/cgi-bin/IBVS?5690" TargetMode="External"/><Relationship Id="rId34" Type="http://schemas.openxmlformats.org/officeDocument/2006/relationships/hyperlink" Target="http://www.konkoly.hu/cgi-bin/IBVS?5920" TargetMode="External"/><Relationship Id="rId7" Type="http://schemas.openxmlformats.org/officeDocument/2006/relationships/hyperlink" Target="http://www.konkoly.hu/cgi-bin/IBVS?394" TargetMode="External"/><Relationship Id="rId12" Type="http://schemas.openxmlformats.org/officeDocument/2006/relationships/hyperlink" Target="http://www.konkoly.hu/cgi-bin/IBVS?852" TargetMode="External"/><Relationship Id="rId17" Type="http://schemas.openxmlformats.org/officeDocument/2006/relationships/hyperlink" Target="http://www.konkoly.hu/cgi-bin/IBVS?5710" TargetMode="External"/><Relationship Id="rId25" Type="http://schemas.openxmlformats.org/officeDocument/2006/relationships/hyperlink" Target="http://var.astro.cz/oejv/issues/oejv0107.pdf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394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www.konkoly.hu/cgi-bin/IBVS?5583" TargetMode="External"/><Relationship Id="rId29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394" TargetMode="External"/><Relationship Id="rId6" Type="http://schemas.openxmlformats.org/officeDocument/2006/relationships/hyperlink" Target="http://www.konkoly.hu/cgi-bin/IBVS?394" TargetMode="External"/><Relationship Id="rId11" Type="http://schemas.openxmlformats.org/officeDocument/2006/relationships/hyperlink" Target="http://www.konkoly.hu/cgi-bin/IBVS?852" TargetMode="External"/><Relationship Id="rId24" Type="http://schemas.openxmlformats.org/officeDocument/2006/relationships/hyperlink" Target="http://www.konkoly.hu/cgi-bin/IBVS?5710" TargetMode="External"/><Relationship Id="rId32" Type="http://schemas.openxmlformats.org/officeDocument/2006/relationships/hyperlink" Target="http://var.astro.cz/oejv/issues/oejv0116.pdf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konkoly.hu/cgi-bin/IBVS?394" TargetMode="External"/><Relationship Id="rId15" Type="http://schemas.openxmlformats.org/officeDocument/2006/relationships/hyperlink" Target="http://vsolj.cetus-net.org/no47.pdf" TargetMode="External"/><Relationship Id="rId23" Type="http://schemas.openxmlformats.org/officeDocument/2006/relationships/hyperlink" Target="http://var.astro.cz/oejv/issues/oejv0107.pdf" TargetMode="External"/><Relationship Id="rId28" Type="http://schemas.openxmlformats.org/officeDocument/2006/relationships/hyperlink" Target="http://www.konkoly.hu/cgi-bin/IBVS?5741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852" TargetMode="External"/><Relationship Id="rId19" Type="http://schemas.openxmlformats.org/officeDocument/2006/relationships/hyperlink" Target="http://www.konkoly.hu/cgi-bin/IBVS?5710" TargetMode="External"/><Relationship Id="rId31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konkoly.hu/cgi-bin/IBVS?394" TargetMode="External"/><Relationship Id="rId9" Type="http://schemas.openxmlformats.org/officeDocument/2006/relationships/hyperlink" Target="http://www.konkoly.hu/cgi-bin/IBVS?852" TargetMode="External"/><Relationship Id="rId14" Type="http://schemas.openxmlformats.org/officeDocument/2006/relationships/hyperlink" Target="http://vsolj.cetus-net.org/no47.pdf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konkoly.hu/cgi-bin/IBVS?5741" TargetMode="External"/><Relationship Id="rId30" Type="http://schemas.openxmlformats.org/officeDocument/2006/relationships/hyperlink" Target="http://var.astro.cz/oejv/issues/oejv0107.pdf" TargetMode="External"/><Relationship Id="rId35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37"/>
  <sheetViews>
    <sheetView tabSelected="1" workbookViewId="0">
      <pane xSplit="13" ySplit="22" topLeftCell="N362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2" customWidth="1"/>
    <col min="8" max="12" width="8.5703125" style="12" customWidth="1"/>
    <col min="13" max="13" width="9.42578125" style="12" customWidth="1"/>
    <col min="14" max="14" width="8.5703125" style="12" customWidth="1"/>
    <col min="15" max="15" width="8" style="12" customWidth="1"/>
    <col min="16" max="16" width="7.7109375" style="12" customWidth="1"/>
    <col min="17" max="17" width="9.85546875" customWidth="1"/>
    <col min="18" max="18" width="20" style="11" bestFit="1" customWidth="1"/>
  </cols>
  <sheetData>
    <row r="1" spans="1:18" ht="20.25" x14ac:dyDescent="0.3">
      <c r="A1" s="1" t="s">
        <v>103</v>
      </c>
      <c r="G1"/>
      <c r="H1"/>
      <c r="I1"/>
      <c r="J1"/>
      <c r="K1"/>
      <c r="L1"/>
      <c r="M1"/>
      <c r="N1"/>
      <c r="O1"/>
      <c r="P1"/>
      <c r="R1"/>
    </row>
    <row r="2" spans="1:18" x14ac:dyDescent="0.2">
      <c r="A2" t="s">
        <v>24</v>
      </c>
      <c r="B2" t="s">
        <v>94</v>
      </c>
      <c r="G2"/>
      <c r="H2"/>
      <c r="I2"/>
      <c r="J2"/>
      <c r="K2"/>
      <c r="L2"/>
      <c r="M2"/>
      <c r="N2"/>
      <c r="O2"/>
      <c r="P2"/>
      <c r="R2"/>
    </row>
    <row r="3" spans="1:18" x14ac:dyDescent="0.2">
      <c r="G3"/>
      <c r="H3"/>
      <c r="I3"/>
      <c r="J3"/>
      <c r="K3"/>
      <c r="L3"/>
      <c r="M3"/>
      <c r="N3"/>
      <c r="O3"/>
      <c r="P3"/>
      <c r="R3"/>
    </row>
    <row r="4" spans="1:18" ht="14.25" thickTop="1" thickBot="1" x14ac:dyDescent="0.25">
      <c r="A4" s="7" t="s">
        <v>0</v>
      </c>
      <c r="C4" s="3">
        <v>43512.661500000002</v>
      </c>
      <c r="D4" s="4">
        <v>0.231883276</v>
      </c>
      <c r="G4"/>
      <c r="H4"/>
      <c r="I4"/>
      <c r="J4"/>
      <c r="K4"/>
      <c r="L4"/>
      <c r="M4"/>
      <c r="N4"/>
      <c r="O4"/>
      <c r="P4"/>
      <c r="R4"/>
    </row>
    <row r="5" spans="1:18" ht="13.5" thickTop="1" x14ac:dyDescent="0.2">
      <c r="A5" s="20" t="s">
        <v>105</v>
      </c>
      <c r="B5" s="17"/>
      <c r="C5" s="21">
        <v>-9.5</v>
      </c>
      <c r="D5" s="17" t="s">
        <v>106</v>
      </c>
      <c r="G5"/>
      <c r="H5"/>
      <c r="I5"/>
      <c r="J5"/>
      <c r="K5"/>
      <c r="L5"/>
      <c r="M5"/>
      <c r="N5"/>
      <c r="O5"/>
      <c r="P5"/>
      <c r="R5"/>
    </row>
    <row r="6" spans="1:18" x14ac:dyDescent="0.2">
      <c r="A6" s="7" t="s">
        <v>1</v>
      </c>
      <c r="G6"/>
      <c r="H6"/>
      <c r="I6"/>
      <c r="J6"/>
      <c r="K6"/>
      <c r="L6"/>
      <c r="M6"/>
      <c r="N6"/>
      <c r="O6"/>
      <c r="P6"/>
      <c r="R6"/>
    </row>
    <row r="7" spans="1:18" x14ac:dyDescent="0.2">
      <c r="A7" t="s">
        <v>2</v>
      </c>
      <c r="C7">
        <v>53256.854500000001</v>
      </c>
      <c r="G7"/>
      <c r="H7"/>
      <c r="I7"/>
      <c r="J7"/>
      <c r="K7"/>
      <c r="L7"/>
      <c r="M7"/>
      <c r="N7"/>
      <c r="O7"/>
      <c r="P7"/>
      <c r="R7"/>
    </row>
    <row r="8" spans="1:18" x14ac:dyDescent="0.2">
      <c r="A8" t="s">
        <v>3</v>
      </c>
      <c r="C8">
        <v>0.23188309900000001</v>
      </c>
      <c r="G8"/>
      <c r="H8"/>
      <c r="I8"/>
      <c r="J8"/>
      <c r="K8"/>
      <c r="L8"/>
      <c r="M8"/>
      <c r="N8"/>
      <c r="O8"/>
      <c r="P8"/>
      <c r="R8"/>
    </row>
    <row r="9" spans="1:18" x14ac:dyDescent="0.2">
      <c r="A9" s="35" t="s">
        <v>110</v>
      </c>
      <c r="B9" s="69">
        <v>352</v>
      </c>
      <c r="C9" s="70" t="str">
        <f>"F"&amp;B9</f>
        <v>F352</v>
      </c>
      <c r="D9" s="25" t="str">
        <f>"G"&amp;B9</f>
        <v>G352</v>
      </c>
      <c r="G9"/>
      <c r="H9"/>
      <c r="I9"/>
      <c r="J9"/>
      <c r="K9"/>
      <c r="L9"/>
      <c r="M9"/>
      <c r="N9"/>
      <c r="O9"/>
      <c r="P9"/>
      <c r="R9"/>
    </row>
    <row r="10" spans="1:18" ht="13.5" thickBot="1" x14ac:dyDescent="0.25">
      <c r="A10" s="17"/>
      <c r="B10" s="17"/>
      <c r="C10" s="6" t="s">
        <v>20</v>
      </c>
      <c r="D10" s="6" t="s">
        <v>21</v>
      </c>
      <c r="E10" s="17"/>
      <c r="G10"/>
      <c r="H10"/>
      <c r="I10"/>
      <c r="J10"/>
      <c r="K10"/>
      <c r="L10"/>
      <c r="M10"/>
      <c r="N10"/>
      <c r="O10"/>
      <c r="P10"/>
      <c r="R10"/>
    </row>
    <row r="11" spans="1:18" x14ac:dyDescent="0.2">
      <c r="A11" s="17" t="s">
        <v>16</v>
      </c>
      <c r="B11" s="17"/>
      <c r="C11" s="22">
        <f ca="1">INTERCEPT(INDIRECT($D$9):G989,INDIRECT($C$9):F989)</f>
        <v>3.7100287352457391E-4</v>
      </c>
      <c r="D11" s="5"/>
      <c r="E11" s="17"/>
      <c r="H11"/>
      <c r="I11"/>
      <c r="J11"/>
      <c r="K11"/>
      <c r="L11"/>
      <c r="M11"/>
      <c r="N11"/>
      <c r="O11"/>
      <c r="P11"/>
      <c r="R11"/>
    </row>
    <row r="12" spans="1:18" x14ac:dyDescent="0.2">
      <c r="A12" s="17" t="s">
        <v>17</v>
      </c>
      <c r="B12" s="17"/>
      <c r="C12" s="22">
        <f ca="1">SLOPE(INDIRECT($D$9):G989,INDIRECT($C$9):F989)</f>
        <v>2.5077558297281637E-7</v>
      </c>
      <c r="D12" s="5"/>
      <c r="E12" s="17"/>
      <c r="G12"/>
      <c r="H12"/>
      <c r="I12"/>
      <c r="J12"/>
      <c r="K12"/>
      <c r="L12"/>
      <c r="M12"/>
      <c r="N12"/>
      <c r="O12"/>
      <c r="P12"/>
      <c r="R12"/>
    </row>
    <row r="13" spans="1:18" x14ac:dyDescent="0.2">
      <c r="A13" s="17" t="s">
        <v>19</v>
      </c>
      <c r="B13" s="17"/>
      <c r="C13" s="5" t="s">
        <v>14</v>
      </c>
      <c r="G13"/>
      <c r="H13"/>
      <c r="I13"/>
      <c r="J13"/>
      <c r="K13"/>
      <c r="L13"/>
      <c r="M13"/>
      <c r="N13"/>
      <c r="O13"/>
      <c r="P13"/>
      <c r="R13"/>
    </row>
    <row r="14" spans="1:18" x14ac:dyDescent="0.2">
      <c r="A14" s="17"/>
      <c r="B14" s="17"/>
      <c r="C14" s="17"/>
      <c r="G14"/>
      <c r="H14"/>
      <c r="I14"/>
      <c r="J14"/>
      <c r="K14"/>
      <c r="L14"/>
      <c r="M14"/>
      <c r="N14"/>
      <c r="O14"/>
      <c r="P14"/>
      <c r="R14"/>
    </row>
    <row r="15" spans="1:18" x14ac:dyDescent="0.2">
      <c r="A15" s="24" t="s">
        <v>18</v>
      </c>
      <c r="B15" s="17"/>
      <c r="C15" s="25">
        <f ca="1">(C7+C11)+(C8+C12)*INT(MAX(F21:F3519))</f>
        <v>59564.08198489873</v>
      </c>
      <c r="E15" s="26" t="s">
        <v>114</v>
      </c>
      <c r="F15" s="67">
        <v>1</v>
      </c>
      <c r="G15"/>
      <c r="H15"/>
      <c r="I15"/>
      <c r="J15"/>
      <c r="K15"/>
      <c r="L15"/>
      <c r="M15"/>
      <c r="N15"/>
      <c r="O15"/>
      <c r="P15"/>
      <c r="R15"/>
    </row>
    <row r="16" spans="1:18" x14ac:dyDescent="0.2">
      <c r="A16" s="28" t="s">
        <v>4</v>
      </c>
      <c r="B16" s="17"/>
      <c r="C16" s="29">
        <f ca="1">+C8+C12</f>
        <v>0.23188334977558298</v>
      </c>
      <c r="E16" s="26" t="s">
        <v>107</v>
      </c>
      <c r="F16" s="68">
        <f ca="1">NOW()+15018.5+$C$5/24</f>
        <v>59969.716096296295</v>
      </c>
      <c r="G16"/>
      <c r="H16"/>
      <c r="I16"/>
      <c r="J16"/>
      <c r="K16"/>
      <c r="L16"/>
      <c r="M16"/>
      <c r="N16"/>
      <c r="O16"/>
      <c r="P16"/>
      <c r="R16"/>
    </row>
    <row r="17" spans="1:21" ht="13.5" thickBot="1" x14ac:dyDescent="0.25">
      <c r="A17" s="26" t="s">
        <v>104</v>
      </c>
      <c r="B17" s="17"/>
      <c r="C17" s="17">
        <f>COUNT(C21:C2177)</f>
        <v>352</v>
      </c>
      <c r="E17" s="26" t="s">
        <v>115</v>
      </c>
      <c r="F17" s="27">
        <f ca="1">ROUND(2*(F16-$C$7)/$C$8,0)/2+F15</f>
        <v>28950.5</v>
      </c>
      <c r="G17"/>
      <c r="H17"/>
      <c r="I17"/>
      <c r="J17"/>
      <c r="K17"/>
      <c r="L17"/>
      <c r="M17"/>
      <c r="N17"/>
      <c r="O17"/>
      <c r="P17"/>
      <c r="R17"/>
    </row>
    <row r="18" spans="1:21" ht="14.25" thickTop="1" thickBot="1" x14ac:dyDescent="0.25">
      <c r="A18" s="28" t="s">
        <v>5</v>
      </c>
      <c r="B18" s="17"/>
      <c r="C18" s="31">
        <f ca="1">+C15</f>
        <v>59564.08198489873</v>
      </c>
      <c r="D18" s="32">
        <f ca="1">+C16</f>
        <v>0.23188334977558298</v>
      </c>
      <c r="E18" s="26" t="s">
        <v>108</v>
      </c>
      <c r="F18" s="23">
        <f ca="1">ROUND(2*(F16-$C$15)/$C$16,0)/2+F15</f>
        <v>1750.5</v>
      </c>
      <c r="G18"/>
      <c r="H18"/>
      <c r="I18"/>
      <c r="J18"/>
      <c r="K18"/>
      <c r="L18"/>
      <c r="M18"/>
      <c r="N18"/>
      <c r="O18"/>
      <c r="P18"/>
      <c r="R18"/>
    </row>
    <row r="19" spans="1:21" ht="13.5" thickTop="1" x14ac:dyDescent="0.2">
      <c r="E19" s="26" t="s">
        <v>109</v>
      </c>
      <c r="F19" s="30">
        <f ca="1">+$C$15+$C$16*F18-15018.5-$C$5/24</f>
        <v>44951.889622014227</v>
      </c>
      <c r="G19"/>
      <c r="H19"/>
      <c r="I19"/>
      <c r="J19"/>
      <c r="K19"/>
      <c r="L19"/>
      <c r="M19"/>
      <c r="N19"/>
      <c r="O19"/>
      <c r="P19"/>
      <c r="R19"/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130</v>
      </c>
      <c r="I20" s="9" t="s">
        <v>118</v>
      </c>
      <c r="J20" s="9" t="s">
        <v>127</v>
      </c>
      <c r="K20" s="9" t="s">
        <v>125</v>
      </c>
      <c r="L20" s="9" t="s">
        <v>95</v>
      </c>
      <c r="M20" s="9" t="s">
        <v>100</v>
      </c>
      <c r="N20" s="9" t="s">
        <v>25</v>
      </c>
      <c r="O20" s="9" t="s">
        <v>23</v>
      </c>
      <c r="P20" s="8" t="s">
        <v>22</v>
      </c>
      <c r="Q20" s="6" t="s">
        <v>15</v>
      </c>
      <c r="R20" s="10"/>
      <c r="U20" s="66" t="s">
        <v>973</v>
      </c>
    </row>
    <row r="21" spans="1:21" x14ac:dyDescent="0.2">
      <c r="A21" s="63" t="s">
        <v>139</v>
      </c>
      <c r="B21" s="64" t="s">
        <v>92</v>
      </c>
      <c r="C21" s="65">
        <v>28780.422900000001</v>
      </c>
      <c r="D21" s="18"/>
      <c r="E21">
        <f t="shared" ref="E21:E84" si="0">+(C21-C$7)/C$8</f>
        <v>-105555.04780449739</v>
      </c>
      <c r="F21">
        <f t="shared" ref="F21:F84" si="1">ROUND(2*E21,0)/2</f>
        <v>-105555</v>
      </c>
      <c r="G21" s="12">
        <f t="shared" ref="G21:G52" si="2">+C21-(C$7+F21*C$8)</f>
        <v>-1.1085054997238331E-2</v>
      </c>
      <c r="H21" s="12">
        <f t="shared" ref="H21:H68" si="3">G21</f>
        <v>-1.1085054997238331E-2</v>
      </c>
      <c r="Q21" s="2">
        <f t="shared" ref="Q21:Q84" si="4">+C21-15018.5</f>
        <v>13761.922900000001</v>
      </c>
    </row>
    <row r="22" spans="1:21" x14ac:dyDescent="0.2">
      <c r="A22" s="63" t="s">
        <v>139</v>
      </c>
      <c r="B22" s="64" t="s">
        <v>92</v>
      </c>
      <c r="C22" s="65">
        <v>28785.522499999999</v>
      </c>
      <c r="D22" s="18"/>
      <c r="E22">
        <f t="shared" si="0"/>
        <v>-105533.05568854763</v>
      </c>
      <c r="F22">
        <f t="shared" si="1"/>
        <v>-105533</v>
      </c>
      <c r="G22" s="12">
        <f t="shared" si="2"/>
        <v>-1.2913233000290347E-2</v>
      </c>
      <c r="H22" s="12">
        <f t="shared" si="3"/>
        <v>-1.2913233000290347E-2</v>
      </c>
      <c r="Q22" s="2">
        <f t="shared" si="4"/>
        <v>13767.022499999999</v>
      </c>
    </row>
    <row r="23" spans="1:21" x14ac:dyDescent="0.2">
      <c r="A23" s="63" t="s">
        <v>139</v>
      </c>
      <c r="B23" s="64" t="s">
        <v>92</v>
      </c>
      <c r="C23" s="65">
        <v>35039.4179</v>
      </c>
      <c r="D23" s="18"/>
      <c r="E23">
        <f t="shared" si="0"/>
        <v>-78563.020239780395</v>
      </c>
      <c r="F23">
        <f t="shared" si="1"/>
        <v>-78563</v>
      </c>
      <c r="G23" s="12">
        <f t="shared" si="2"/>
        <v>-4.6932629993534647E-3</v>
      </c>
      <c r="H23" s="12">
        <f t="shared" si="3"/>
        <v>-4.6932629993534647E-3</v>
      </c>
      <c r="Q23" s="2">
        <f t="shared" si="4"/>
        <v>20020.9179</v>
      </c>
    </row>
    <row r="24" spans="1:21" x14ac:dyDescent="0.2">
      <c r="A24" s="63" t="s">
        <v>139</v>
      </c>
      <c r="B24" s="64" t="s">
        <v>92</v>
      </c>
      <c r="C24" s="65">
        <v>35127.298699999999</v>
      </c>
      <c r="D24" s="18"/>
      <c r="E24">
        <f t="shared" si="0"/>
        <v>-78184.032722453834</v>
      </c>
      <c r="F24">
        <f t="shared" si="1"/>
        <v>-78184</v>
      </c>
      <c r="G24" s="12">
        <f t="shared" si="2"/>
        <v>-7.5877839990425855E-3</v>
      </c>
      <c r="H24" s="12">
        <f t="shared" si="3"/>
        <v>-7.5877839990425855E-3</v>
      </c>
      <c r="Q24" s="2">
        <f t="shared" si="4"/>
        <v>20108.798699999999</v>
      </c>
    </row>
    <row r="25" spans="1:21" x14ac:dyDescent="0.2">
      <c r="A25" s="63" t="s">
        <v>139</v>
      </c>
      <c r="B25" s="64" t="s">
        <v>92</v>
      </c>
      <c r="C25" s="65">
        <v>35143.298300000002</v>
      </c>
      <c r="D25" s="18"/>
      <c r="E25">
        <f t="shared" si="0"/>
        <v>-78115.034162105963</v>
      </c>
      <c r="F25">
        <f t="shared" si="1"/>
        <v>-78115</v>
      </c>
      <c r="G25" s="12">
        <f t="shared" si="2"/>
        <v>-7.9216149970307015E-3</v>
      </c>
      <c r="H25" s="12">
        <f t="shared" si="3"/>
        <v>-7.9216149970307015E-3</v>
      </c>
      <c r="Q25" s="2">
        <f t="shared" si="4"/>
        <v>20124.798300000002</v>
      </c>
    </row>
    <row r="26" spans="1:21" x14ac:dyDescent="0.2">
      <c r="A26" s="63" t="s">
        <v>139</v>
      </c>
      <c r="B26" s="64" t="s">
        <v>92</v>
      </c>
      <c r="C26" s="65">
        <v>35144.225599999998</v>
      </c>
      <c r="D26" s="18"/>
      <c r="E26">
        <f t="shared" si="0"/>
        <v>-78111.035164317873</v>
      </c>
      <c r="F26">
        <f t="shared" si="1"/>
        <v>-78111</v>
      </c>
      <c r="G26" s="12">
        <f t="shared" si="2"/>
        <v>-8.1540110040805303E-3</v>
      </c>
      <c r="H26" s="12">
        <f t="shared" si="3"/>
        <v>-8.1540110040805303E-3</v>
      </c>
      <c r="Q26" s="2">
        <f t="shared" si="4"/>
        <v>20125.725599999998</v>
      </c>
    </row>
    <row r="27" spans="1:21" x14ac:dyDescent="0.2">
      <c r="A27" s="63" t="s">
        <v>139</v>
      </c>
      <c r="B27" s="64" t="s">
        <v>92</v>
      </c>
      <c r="C27" s="65">
        <v>35149.3266</v>
      </c>
      <c r="D27" s="18"/>
      <c r="E27">
        <f t="shared" si="0"/>
        <v>-78089.037010843123</v>
      </c>
      <c r="F27">
        <f t="shared" si="1"/>
        <v>-78089</v>
      </c>
      <c r="G27" s="12">
        <f t="shared" si="2"/>
        <v>-8.5821889952057973E-3</v>
      </c>
      <c r="H27" s="12">
        <f t="shared" si="3"/>
        <v>-8.5821889952057973E-3</v>
      </c>
      <c r="Q27" s="2">
        <f t="shared" si="4"/>
        <v>20130.8266</v>
      </c>
    </row>
    <row r="28" spans="1:21" x14ac:dyDescent="0.2">
      <c r="A28" s="63" t="s">
        <v>139</v>
      </c>
      <c r="B28" s="64" t="s">
        <v>92</v>
      </c>
      <c r="C28" s="65">
        <v>35150.254000000001</v>
      </c>
      <c r="D28" s="18"/>
      <c r="E28">
        <f t="shared" si="0"/>
        <v>-78085.037581803233</v>
      </c>
      <c r="F28">
        <f t="shared" si="1"/>
        <v>-78085</v>
      </c>
      <c r="G28" s="12">
        <f t="shared" si="2"/>
        <v>-8.7145849975058809E-3</v>
      </c>
      <c r="H28" s="12">
        <f t="shared" si="3"/>
        <v>-8.7145849975058809E-3</v>
      </c>
      <c r="Q28" s="2">
        <f t="shared" si="4"/>
        <v>20131.754000000001</v>
      </c>
    </row>
    <row r="29" spans="1:21" x14ac:dyDescent="0.2">
      <c r="A29" s="63" t="s">
        <v>139</v>
      </c>
      <c r="B29" s="64" t="s">
        <v>92</v>
      </c>
      <c r="C29" s="65">
        <v>35160.224000000002</v>
      </c>
      <c r="D29" s="18"/>
      <c r="E29">
        <f t="shared" si="0"/>
        <v>-78042.041778991392</v>
      </c>
      <c r="F29">
        <f t="shared" si="1"/>
        <v>-78042</v>
      </c>
      <c r="G29" s="12">
        <f t="shared" si="2"/>
        <v>-9.6878420008579269E-3</v>
      </c>
      <c r="H29" s="12">
        <f t="shared" si="3"/>
        <v>-9.6878420008579269E-3</v>
      </c>
      <c r="Q29" s="2">
        <f t="shared" si="4"/>
        <v>20141.724000000002</v>
      </c>
    </row>
    <row r="30" spans="1:21" x14ac:dyDescent="0.2">
      <c r="A30" s="63" t="s">
        <v>139</v>
      </c>
      <c r="B30" s="64" t="s">
        <v>92</v>
      </c>
      <c r="C30" s="65">
        <v>35182.254800000002</v>
      </c>
      <c r="D30" s="18"/>
      <c r="E30">
        <f t="shared" si="0"/>
        <v>-77947.033561078977</v>
      </c>
      <c r="F30">
        <f t="shared" si="1"/>
        <v>-77947</v>
      </c>
      <c r="G30" s="12">
        <f t="shared" si="2"/>
        <v>-7.7822469975217246E-3</v>
      </c>
      <c r="H30" s="12">
        <f t="shared" si="3"/>
        <v>-7.7822469975217246E-3</v>
      </c>
      <c r="Q30" s="2">
        <f t="shared" si="4"/>
        <v>20163.754800000002</v>
      </c>
    </row>
    <row r="31" spans="1:21" x14ac:dyDescent="0.2">
      <c r="A31" s="63" t="s">
        <v>139</v>
      </c>
      <c r="B31" s="64" t="s">
        <v>92</v>
      </c>
      <c r="C31" s="65">
        <v>35377.500099999997</v>
      </c>
      <c r="D31" s="18"/>
      <c r="E31">
        <f t="shared" si="0"/>
        <v>-77105.034722690179</v>
      </c>
      <c r="F31">
        <f t="shared" si="1"/>
        <v>-77105</v>
      </c>
      <c r="G31" s="12">
        <f t="shared" si="2"/>
        <v>-8.0516050002188422E-3</v>
      </c>
      <c r="H31" s="12">
        <f t="shared" si="3"/>
        <v>-8.0516050002188422E-3</v>
      </c>
      <c r="Q31" s="2">
        <f t="shared" si="4"/>
        <v>20359.000099999997</v>
      </c>
    </row>
    <row r="32" spans="1:21" x14ac:dyDescent="0.2">
      <c r="A32" s="63" t="s">
        <v>139</v>
      </c>
      <c r="B32" s="64" t="s">
        <v>92</v>
      </c>
      <c r="C32" s="65">
        <v>35387.238700000002</v>
      </c>
      <c r="D32" s="18"/>
      <c r="E32">
        <f t="shared" si="0"/>
        <v>-77063.036836505271</v>
      </c>
      <c r="F32">
        <f t="shared" si="1"/>
        <v>-77063</v>
      </c>
      <c r="G32" s="12">
        <f t="shared" si="2"/>
        <v>-8.541763003449887E-3</v>
      </c>
      <c r="H32" s="12">
        <f t="shared" si="3"/>
        <v>-8.541763003449887E-3</v>
      </c>
      <c r="Q32" s="2">
        <f t="shared" si="4"/>
        <v>20368.738700000002</v>
      </c>
    </row>
    <row r="33" spans="1:17" x14ac:dyDescent="0.2">
      <c r="A33" s="63" t="s">
        <v>139</v>
      </c>
      <c r="B33" s="64" t="s">
        <v>92</v>
      </c>
      <c r="C33" s="65">
        <v>35387.470399999998</v>
      </c>
      <c r="D33" s="18"/>
      <c r="E33">
        <f t="shared" si="0"/>
        <v>-77062.037626122983</v>
      </c>
      <c r="F33">
        <f t="shared" si="1"/>
        <v>-77062</v>
      </c>
      <c r="G33" s="12">
        <f t="shared" si="2"/>
        <v>-8.724862003873568E-3</v>
      </c>
      <c r="H33" s="12">
        <f t="shared" si="3"/>
        <v>-8.724862003873568E-3</v>
      </c>
      <c r="Q33" s="2">
        <f t="shared" si="4"/>
        <v>20368.970399999998</v>
      </c>
    </row>
    <row r="34" spans="1:17" x14ac:dyDescent="0.2">
      <c r="A34" s="63" t="s">
        <v>139</v>
      </c>
      <c r="B34" s="64" t="s">
        <v>92</v>
      </c>
      <c r="C34" s="65">
        <v>35395.354200000002</v>
      </c>
      <c r="D34" s="18"/>
      <c r="E34">
        <f t="shared" si="0"/>
        <v>-77028.038598017869</v>
      </c>
      <c r="F34">
        <f t="shared" si="1"/>
        <v>-77028</v>
      </c>
      <c r="G34" s="12">
        <f t="shared" si="2"/>
        <v>-8.9502280025044456E-3</v>
      </c>
      <c r="H34" s="12">
        <f t="shared" si="3"/>
        <v>-8.9502280025044456E-3</v>
      </c>
      <c r="Q34" s="2">
        <f t="shared" si="4"/>
        <v>20376.854200000002</v>
      </c>
    </row>
    <row r="35" spans="1:17" x14ac:dyDescent="0.2">
      <c r="A35" s="63" t="s">
        <v>139</v>
      </c>
      <c r="B35" s="64" t="s">
        <v>92</v>
      </c>
      <c r="C35" s="65">
        <v>35396.281300000002</v>
      </c>
      <c r="D35" s="18"/>
      <c r="E35">
        <f t="shared" si="0"/>
        <v>-77024.040462733334</v>
      </c>
      <c r="F35">
        <f t="shared" si="1"/>
        <v>-77024</v>
      </c>
      <c r="G35" s="12">
        <f t="shared" si="2"/>
        <v>-9.3826239972258918E-3</v>
      </c>
      <c r="H35" s="12">
        <f t="shared" si="3"/>
        <v>-9.3826239972258918E-3</v>
      </c>
      <c r="Q35" s="2">
        <f t="shared" si="4"/>
        <v>20377.781300000002</v>
      </c>
    </row>
    <row r="36" spans="1:17" x14ac:dyDescent="0.2">
      <c r="A36" s="63" t="s">
        <v>139</v>
      </c>
      <c r="B36" s="64" t="s">
        <v>92</v>
      </c>
      <c r="C36" s="65">
        <v>35396.512699999999</v>
      </c>
      <c r="D36" s="18"/>
      <c r="E36">
        <f t="shared" si="0"/>
        <v>-77023.042546106401</v>
      </c>
      <c r="F36">
        <f t="shared" si="1"/>
        <v>-77023</v>
      </c>
      <c r="G36" s="12">
        <f t="shared" si="2"/>
        <v>-9.8657230046228506E-3</v>
      </c>
      <c r="H36" s="12">
        <f t="shared" si="3"/>
        <v>-9.8657230046228506E-3</v>
      </c>
      <c r="Q36" s="2">
        <f t="shared" si="4"/>
        <v>20378.012699999999</v>
      </c>
    </row>
    <row r="37" spans="1:17" x14ac:dyDescent="0.2">
      <c r="A37" s="63" t="s">
        <v>139</v>
      </c>
      <c r="B37" s="64" t="s">
        <v>92</v>
      </c>
      <c r="C37" s="65">
        <v>35397.441099999996</v>
      </c>
      <c r="D37" s="18"/>
      <c r="E37">
        <f t="shared" si="0"/>
        <v>-77019.038804548691</v>
      </c>
      <c r="F37">
        <f t="shared" si="1"/>
        <v>-77019</v>
      </c>
      <c r="G37" s="12">
        <f t="shared" si="2"/>
        <v>-8.9981190030812286E-3</v>
      </c>
      <c r="H37" s="12">
        <f t="shared" si="3"/>
        <v>-8.9981190030812286E-3</v>
      </c>
      <c r="Q37" s="2">
        <f t="shared" si="4"/>
        <v>20378.941099999996</v>
      </c>
    </row>
    <row r="38" spans="1:17" x14ac:dyDescent="0.2">
      <c r="A38" t="s">
        <v>96</v>
      </c>
      <c r="B38" s="5" t="s">
        <v>92</v>
      </c>
      <c r="C38" s="18">
        <v>35399.295599999998</v>
      </c>
      <c r="D38" s="18">
        <v>4.0000000000000002E-4</v>
      </c>
      <c r="E38">
        <f t="shared" si="0"/>
        <v>-77011.041240224251</v>
      </c>
      <c r="F38">
        <f t="shared" si="1"/>
        <v>-77011</v>
      </c>
      <c r="G38" s="12">
        <f t="shared" si="2"/>
        <v>-9.5629110001027584E-3</v>
      </c>
      <c r="H38" s="12">
        <f t="shared" si="3"/>
        <v>-9.5629110001027584E-3</v>
      </c>
      <c r="Q38" s="2">
        <f t="shared" si="4"/>
        <v>20380.795599999998</v>
      </c>
    </row>
    <row r="39" spans="1:17" x14ac:dyDescent="0.2">
      <c r="A39" s="63" t="s">
        <v>139</v>
      </c>
      <c r="B39" s="64" t="s">
        <v>92</v>
      </c>
      <c r="C39" s="65">
        <v>35416.455600000001</v>
      </c>
      <c r="D39" s="18"/>
      <c r="E39">
        <f t="shared" si="0"/>
        <v>-76937.038434181013</v>
      </c>
      <c r="F39">
        <f t="shared" si="1"/>
        <v>-76937</v>
      </c>
      <c r="G39" s="12">
        <f t="shared" si="2"/>
        <v>-8.9122369972756132E-3</v>
      </c>
      <c r="H39" s="12">
        <f t="shared" si="3"/>
        <v>-8.9122369972756132E-3</v>
      </c>
      <c r="Q39" s="2">
        <f t="shared" si="4"/>
        <v>20397.955600000001</v>
      </c>
    </row>
    <row r="40" spans="1:17" x14ac:dyDescent="0.2">
      <c r="A40" s="63" t="s">
        <v>139</v>
      </c>
      <c r="B40" s="64" t="s">
        <v>92</v>
      </c>
      <c r="C40" s="65">
        <v>35417.3822</v>
      </c>
      <c r="D40" s="18"/>
      <c r="E40">
        <f t="shared" si="0"/>
        <v>-76933.042455155388</v>
      </c>
      <c r="F40">
        <f t="shared" si="1"/>
        <v>-76933</v>
      </c>
      <c r="G40" s="12">
        <f t="shared" si="2"/>
        <v>-9.8446330011938699E-3</v>
      </c>
      <c r="H40" s="12">
        <f t="shared" si="3"/>
        <v>-9.8446330011938699E-3</v>
      </c>
      <c r="Q40" s="2">
        <f t="shared" si="4"/>
        <v>20398.8822</v>
      </c>
    </row>
    <row r="41" spans="1:17" x14ac:dyDescent="0.2">
      <c r="A41" s="63" t="s">
        <v>139</v>
      </c>
      <c r="B41" s="64" t="s">
        <v>92</v>
      </c>
      <c r="C41" s="65">
        <v>35420.397499999999</v>
      </c>
      <c r="D41" s="18"/>
      <c r="E41">
        <f t="shared" si="0"/>
        <v>-76920.038920128456</v>
      </c>
      <c r="F41">
        <f t="shared" si="1"/>
        <v>-76920</v>
      </c>
      <c r="G41" s="12">
        <f t="shared" si="2"/>
        <v>-9.0249200002290308E-3</v>
      </c>
      <c r="H41" s="12">
        <f t="shared" si="3"/>
        <v>-9.0249200002290308E-3</v>
      </c>
      <c r="Q41" s="2">
        <f t="shared" si="4"/>
        <v>20401.897499999999</v>
      </c>
    </row>
    <row r="42" spans="1:17" x14ac:dyDescent="0.2">
      <c r="A42" s="63" t="s">
        <v>139</v>
      </c>
      <c r="B42" s="64" t="s">
        <v>92</v>
      </c>
      <c r="C42" s="65">
        <v>35421.323799999998</v>
      </c>
      <c r="D42" s="18"/>
      <c r="E42">
        <f t="shared" si="0"/>
        <v>-76916.0442348582</v>
      </c>
      <c r="F42">
        <f t="shared" si="1"/>
        <v>-76916</v>
      </c>
      <c r="G42" s="12">
        <f t="shared" si="2"/>
        <v>-1.0257316003844608E-2</v>
      </c>
      <c r="H42" s="12">
        <f t="shared" si="3"/>
        <v>-1.0257316003844608E-2</v>
      </c>
      <c r="Q42" s="2">
        <f t="shared" si="4"/>
        <v>20402.823799999998</v>
      </c>
    </row>
    <row r="43" spans="1:17" x14ac:dyDescent="0.2">
      <c r="A43" s="63" t="s">
        <v>139</v>
      </c>
      <c r="B43" s="64" t="s">
        <v>92</v>
      </c>
      <c r="C43" s="65">
        <v>35422.252500000002</v>
      </c>
      <c r="D43" s="18"/>
      <c r="E43">
        <f t="shared" si="0"/>
        <v>-76912.039199545106</v>
      </c>
      <c r="F43">
        <f t="shared" si="1"/>
        <v>-76912</v>
      </c>
      <c r="G43" s="12">
        <f t="shared" si="2"/>
        <v>-9.0897119953297079E-3</v>
      </c>
      <c r="H43" s="12">
        <f t="shared" si="3"/>
        <v>-9.0897119953297079E-3</v>
      </c>
      <c r="Q43" s="2">
        <f t="shared" si="4"/>
        <v>20403.752500000002</v>
      </c>
    </row>
    <row r="44" spans="1:17" x14ac:dyDescent="0.2">
      <c r="A44" s="63" t="s">
        <v>139</v>
      </c>
      <c r="B44" s="64" t="s">
        <v>92</v>
      </c>
      <c r="C44" s="65">
        <v>35422.483999999997</v>
      </c>
      <c r="D44" s="18"/>
      <c r="E44">
        <f t="shared" si="0"/>
        <v>-76911.040851666403</v>
      </c>
      <c r="F44">
        <f t="shared" si="1"/>
        <v>-76911</v>
      </c>
      <c r="G44" s="12">
        <f t="shared" si="2"/>
        <v>-9.4728110052528791E-3</v>
      </c>
      <c r="H44" s="12">
        <f t="shared" si="3"/>
        <v>-9.4728110052528791E-3</v>
      </c>
      <c r="Q44" s="2">
        <f t="shared" si="4"/>
        <v>20403.983999999997</v>
      </c>
    </row>
    <row r="45" spans="1:17" x14ac:dyDescent="0.2">
      <c r="A45" s="63" t="s">
        <v>139</v>
      </c>
      <c r="B45" s="64" t="s">
        <v>92</v>
      </c>
      <c r="C45" s="65">
        <v>35424.339200000002</v>
      </c>
      <c r="D45" s="18"/>
      <c r="E45">
        <f t="shared" si="0"/>
        <v>-76903.040268579469</v>
      </c>
      <c r="F45">
        <f t="shared" si="1"/>
        <v>-76903</v>
      </c>
      <c r="G45" s="12">
        <f t="shared" si="2"/>
        <v>-9.3376029981300235E-3</v>
      </c>
      <c r="H45" s="12">
        <f t="shared" si="3"/>
        <v>-9.3376029981300235E-3</v>
      </c>
      <c r="Q45" s="2">
        <f t="shared" si="4"/>
        <v>20405.839200000002</v>
      </c>
    </row>
    <row r="46" spans="1:17" x14ac:dyDescent="0.2">
      <c r="A46" s="63" t="s">
        <v>139</v>
      </c>
      <c r="B46" s="64" t="s">
        <v>92</v>
      </c>
      <c r="C46" s="65">
        <v>35424.570599999999</v>
      </c>
      <c r="D46" s="18"/>
      <c r="E46">
        <f t="shared" si="0"/>
        <v>-76902.042351952536</v>
      </c>
      <c r="F46">
        <f t="shared" si="1"/>
        <v>-76902</v>
      </c>
      <c r="G46" s="12">
        <f t="shared" si="2"/>
        <v>-9.8207019982510246E-3</v>
      </c>
      <c r="H46" s="12">
        <f t="shared" si="3"/>
        <v>-9.8207019982510246E-3</v>
      </c>
      <c r="Q46" s="2">
        <f t="shared" si="4"/>
        <v>20406.070599999999</v>
      </c>
    </row>
    <row r="47" spans="1:17" x14ac:dyDescent="0.2">
      <c r="A47" s="63" t="s">
        <v>139</v>
      </c>
      <c r="B47" s="64" t="s">
        <v>92</v>
      </c>
      <c r="C47" s="65">
        <v>35445.4401</v>
      </c>
      <c r="D47" s="18"/>
      <c r="E47">
        <f t="shared" si="0"/>
        <v>-76812.042261001523</v>
      </c>
      <c r="F47">
        <f t="shared" si="1"/>
        <v>-76812</v>
      </c>
      <c r="G47" s="12">
        <f t="shared" si="2"/>
        <v>-9.7996120020980015E-3</v>
      </c>
      <c r="H47" s="12">
        <f t="shared" si="3"/>
        <v>-9.7996120020980015E-3</v>
      </c>
      <c r="Q47" s="2">
        <f t="shared" si="4"/>
        <v>20426.9401</v>
      </c>
    </row>
    <row r="48" spans="1:17" x14ac:dyDescent="0.2">
      <c r="A48" s="63" t="s">
        <v>139</v>
      </c>
      <c r="B48" s="64" t="s">
        <v>92</v>
      </c>
      <c r="C48" s="65">
        <v>35449.383500000004</v>
      </c>
      <c r="D48" s="18"/>
      <c r="E48">
        <f t="shared" si="0"/>
        <v>-76795.036278172207</v>
      </c>
      <c r="F48">
        <f t="shared" si="1"/>
        <v>-76795</v>
      </c>
      <c r="G48" s="12">
        <f t="shared" si="2"/>
        <v>-8.4122949992888607E-3</v>
      </c>
      <c r="H48" s="12">
        <f t="shared" si="3"/>
        <v>-8.4122949992888607E-3</v>
      </c>
      <c r="Q48" s="2">
        <f t="shared" si="4"/>
        <v>20430.883500000004</v>
      </c>
    </row>
    <row r="49" spans="1:17" x14ac:dyDescent="0.2">
      <c r="A49" s="63" t="s">
        <v>139</v>
      </c>
      <c r="B49" s="64" t="s">
        <v>92</v>
      </c>
      <c r="C49" s="65">
        <v>35451.237200000003</v>
      </c>
      <c r="D49" s="18"/>
      <c r="E49">
        <f t="shared" si="0"/>
        <v>-76787.042163862046</v>
      </c>
      <c r="F49">
        <f t="shared" si="1"/>
        <v>-76787</v>
      </c>
      <c r="G49" s="12">
        <f t="shared" si="2"/>
        <v>-9.7770869979285635E-3</v>
      </c>
      <c r="H49" s="12">
        <f t="shared" si="3"/>
        <v>-9.7770869979285635E-3</v>
      </c>
      <c r="Q49" s="2">
        <f t="shared" si="4"/>
        <v>20432.737200000003</v>
      </c>
    </row>
    <row r="50" spans="1:17" x14ac:dyDescent="0.2">
      <c r="A50" s="63" t="s">
        <v>139</v>
      </c>
      <c r="B50" s="64" t="s">
        <v>92</v>
      </c>
      <c r="C50" s="65">
        <v>35458.196199999998</v>
      </c>
      <c r="D50" s="18"/>
      <c r="E50">
        <f t="shared" si="0"/>
        <v>-76757.031352250488</v>
      </c>
      <c r="F50">
        <f t="shared" si="1"/>
        <v>-76757</v>
      </c>
      <c r="G50" s="12">
        <f t="shared" si="2"/>
        <v>-7.2700570017332211E-3</v>
      </c>
      <c r="H50" s="12">
        <f t="shared" si="3"/>
        <v>-7.2700570017332211E-3</v>
      </c>
      <c r="Q50" s="2">
        <f t="shared" si="4"/>
        <v>20439.696199999998</v>
      </c>
    </row>
    <row r="51" spans="1:17" x14ac:dyDescent="0.2">
      <c r="A51" s="63" t="s">
        <v>139</v>
      </c>
      <c r="B51" s="64" t="s">
        <v>972</v>
      </c>
      <c r="C51" s="65">
        <v>35458.327400000002</v>
      </c>
      <c r="D51" s="18"/>
      <c r="E51">
        <f t="shared" si="0"/>
        <v>-76756.465549910557</v>
      </c>
      <c r="F51">
        <f t="shared" si="1"/>
        <v>-76756.5</v>
      </c>
      <c r="G51" s="12">
        <f t="shared" si="2"/>
        <v>7.9883935031830333E-3</v>
      </c>
      <c r="H51" s="12">
        <f t="shared" si="3"/>
        <v>7.9883935031830333E-3</v>
      </c>
      <c r="Q51" s="2">
        <f t="shared" si="4"/>
        <v>20439.827400000002</v>
      </c>
    </row>
    <row r="52" spans="1:17" x14ac:dyDescent="0.2">
      <c r="A52" s="63" t="s">
        <v>139</v>
      </c>
      <c r="B52" s="64" t="s">
        <v>92</v>
      </c>
      <c r="C52" s="65">
        <v>35460.279900000001</v>
      </c>
      <c r="D52" s="18"/>
      <c r="E52">
        <f t="shared" si="0"/>
        <v>-76748.045358838324</v>
      </c>
      <c r="F52">
        <f t="shared" si="1"/>
        <v>-76748</v>
      </c>
      <c r="G52" s="12">
        <f t="shared" si="2"/>
        <v>-1.0517947994230781E-2</v>
      </c>
      <c r="H52" s="12">
        <f t="shared" si="3"/>
        <v>-1.0517947994230781E-2</v>
      </c>
      <c r="Q52" s="2">
        <f t="shared" si="4"/>
        <v>20441.779900000001</v>
      </c>
    </row>
    <row r="53" spans="1:17" x14ac:dyDescent="0.2">
      <c r="A53" s="63" t="s">
        <v>139</v>
      </c>
      <c r="B53" s="64" t="s">
        <v>92</v>
      </c>
      <c r="C53" s="65">
        <v>35477.21</v>
      </c>
      <c r="D53" s="18"/>
      <c r="E53">
        <f t="shared" si="0"/>
        <v>-76675.034000645304</v>
      </c>
      <c r="F53">
        <f t="shared" si="1"/>
        <v>-76675</v>
      </c>
      <c r="G53" s="12">
        <f t="shared" ref="G53:G84" si="5">+C53-(C$7+F53*C$8)</f>
        <v>-7.8841750000719912E-3</v>
      </c>
      <c r="H53" s="12">
        <f t="shared" si="3"/>
        <v>-7.8841750000719912E-3</v>
      </c>
      <c r="Q53" s="2">
        <f t="shared" si="4"/>
        <v>20458.71</v>
      </c>
    </row>
    <row r="54" spans="1:17" x14ac:dyDescent="0.2">
      <c r="A54" s="63" t="s">
        <v>139</v>
      </c>
      <c r="B54" s="64" t="s">
        <v>92</v>
      </c>
      <c r="C54" s="65">
        <v>35479.296399999999</v>
      </c>
      <c r="D54" s="18"/>
      <c r="E54">
        <f t="shared" si="0"/>
        <v>-76666.036363435007</v>
      </c>
      <c r="F54">
        <f t="shared" si="1"/>
        <v>-76666</v>
      </c>
      <c r="G54" s="12">
        <f t="shared" si="5"/>
        <v>-8.432066002569627E-3</v>
      </c>
      <c r="H54" s="12">
        <f t="shared" si="3"/>
        <v>-8.432066002569627E-3</v>
      </c>
      <c r="Q54" s="2">
        <f t="shared" si="4"/>
        <v>20460.796399999999</v>
      </c>
    </row>
    <row r="55" spans="1:17" x14ac:dyDescent="0.2">
      <c r="A55" s="63" t="s">
        <v>139</v>
      </c>
      <c r="B55" s="64" t="s">
        <v>92</v>
      </c>
      <c r="C55" s="65">
        <v>35483.237999999998</v>
      </c>
      <c r="D55" s="18"/>
      <c r="E55">
        <f t="shared" si="0"/>
        <v>-76649.038143137819</v>
      </c>
      <c r="F55">
        <f t="shared" si="1"/>
        <v>-76649</v>
      </c>
      <c r="G55" s="12">
        <f t="shared" si="5"/>
        <v>-8.8447489979444072E-3</v>
      </c>
      <c r="H55" s="12">
        <f t="shared" si="3"/>
        <v>-8.8447489979444072E-3</v>
      </c>
      <c r="Q55" s="2">
        <f t="shared" si="4"/>
        <v>20464.737999999998</v>
      </c>
    </row>
    <row r="56" spans="1:17" x14ac:dyDescent="0.2">
      <c r="A56" s="63" t="s">
        <v>139</v>
      </c>
      <c r="B56" s="64" t="s">
        <v>92</v>
      </c>
      <c r="C56" s="65">
        <v>35485.324200000003</v>
      </c>
      <c r="D56" s="18"/>
      <c r="E56">
        <f t="shared" si="0"/>
        <v>-76640.041368431077</v>
      </c>
      <c r="F56">
        <f t="shared" si="1"/>
        <v>-76640</v>
      </c>
      <c r="G56" s="12">
        <f t="shared" si="5"/>
        <v>-9.592639995389618E-3</v>
      </c>
      <c r="H56" s="12">
        <f t="shared" si="3"/>
        <v>-9.592639995389618E-3</v>
      </c>
      <c r="Q56" s="2">
        <f t="shared" si="4"/>
        <v>20466.824200000003</v>
      </c>
    </row>
    <row r="57" spans="1:17" x14ac:dyDescent="0.2">
      <c r="A57" s="63" t="s">
        <v>139</v>
      </c>
      <c r="B57" s="64" t="s">
        <v>92</v>
      </c>
      <c r="C57" s="65">
        <v>35691.468500000003</v>
      </c>
      <c r="D57" s="18"/>
      <c r="E57">
        <f t="shared" si="0"/>
        <v>-75751.040398162004</v>
      </c>
      <c r="F57">
        <f t="shared" si="1"/>
        <v>-75751</v>
      </c>
      <c r="G57" s="12">
        <f t="shared" si="5"/>
        <v>-9.3676510005025193E-3</v>
      </c>
      <c r="H57" s="12">
        <f t="shared" si="3"/>
        <v>-9.3676510005025193E-3</v>
      </c>
      <c r="Q57" s="2">
        <f t="shared" si="4"/>
        <v>20672.968500000003</v>
      </c>
    </row>
    <row r="58" spans="1:17" x14ac:dyDescent="0.2">
      <c r="A58" s="63" t="s">
        <v>139</v>
      </c>
      <c r="B58" s="64" t="s">
        <v>92</v>
      </c>
      <c r="C58" s="65">
        <v>35693.556100000002</v>
      </c>
      <c r="D58" s="18"/>
      <c r="E58">
        <f t="shared" si="0"/>
        <v>-75742.037585930317</v>
      </c>
      <c r="F58">
        <f t="shared" si="1"/>
        <v>-75742</v>
      </c>
      <c r="G58" s="12">
        <f t="shared" si="5"/>
        <v>-8.7155420042108744E-3</v>
      </c>
      <c r="H58" s="12">
        <f t="shared" si="3"/>
        <v>-8.7155420042108744E-3</v>
      </c>
      <c r="Q58" s="2">
        <f t="shared" si="4"/>
        <v>20675.056100000002</v>
      </c>
    </row>
    <row r="59" spans="1:17" x14ac:dyDescent="0.2">
      <c r="A59" s="63" t="s">
        <v>139</v>
      </c>
      <c r="B59" s="64" t="s">
        <v>92</v>
      </c>
      <c r="C59" s="65">
        <v>35694.483500000002</v>
      </c>
      <c r="D59" s="18"/>
      <c r="E59">
        <f t="shared" si="0"/>
        <v>-75738.038156890412</v>
      </c>
      <c r="F59">
        <f t="shared" si="1"/>
        <v>-75738</v>
      </c>
      <c r="G59" s="12">
        <f t="shared" si="5"/>
        <v>-8.8479379992350005E-3</v>
      </c>
      <c r="H59" s="12">
        <f t="shared" si="3"/>
        <v>-8.8479379992350005E-3</v>
      </c>
      <c r="Q59" s="2">
        <f t="shared" si="4"/>
        <v>20675.983500000002</v>
      </c>
    </row>
    <row r="60" spans="1:17" x14ac:dyDescent="0.2">
      <c r="A60" s="63" t="s">
        <v>139</v>
      </c>
      <c r="B60" s="64" t="s">
        <v>92</v>
      </c>
      <c r="C60" s="65">
        <v>35695.4107</v>
      </c>
      <c r="D60" s="18"/>
      <c r="E60">
        <f t="shared" si="0"/>
        <v>-75734.039590354107</v>
      </c>
      <c r="F60">
        <f t="shared" si="1"/>
        <v>-75734</v>
      </c>
      <c r="G60" s="12">
        <f t="shared" si="5"/>
        <v>-9.1803339964826591E-3</v>
      </c>
      <c r="H60" s="12">
        <f t="shared" si="3"/>
        <v>-9.1803339964826591E-3</v>
      </c>
      <c r="Q60" s="2">
        <f t="shared" si="4"/>
        <v>20676.9107</v>
      </c>
    </row>
    <row r="61" spans="1:17" x14ac:dyDescent="0.2">
      <c r="A61" s="63" t="s">
        <v>139</v>
      </c>
      <c r="B61" s="64" t="s">
        <v>92</v>
      </c>
      <c r="C61" s="65">
        <v>35696.570200000002</v>
      </c>
      <c r="D61" s="18"/>
      <c r="E61">
        <f t="shared" si="0"/>
        <v>-75729.039225924775</v>
      </c>
      <c r="F61">
        <f t="shared" si="1"/>
        <v>-75729</v>
      </c>
      <c r="G61" s="12">
        <f t="shared" si="5"/>
        <v>-9.0958289947593585E-3</v>
      </c>
      <c r="H61" s="12">
        <f t="shared" si="3"/>
        <v>-9.0958289947593585E-3</v>
      </c>
      <c r="Q61" s="2">
        <f t="shared" si="4"/>
        <v>20678.070200000002</v>
      </c>
    </row>
    <row r="62" spans="1:17" x14ac:dyDescent="0.2">
      <c r="A62" s="63" t="s">
        <v>139</v>
      </c>
      <c r="B62" s="64" t="s">
        <v>92</v>
      </c>
      <c r="C62" s="65">
        <v>35700.512300000002</v>
      </c>
      <c r="D62" s="18"/>
      <c r="E62">
        <f t="shared" si="0"/>
        <v>-75712.038849368662</v>
      </c>
      <c r="F62">
        <f t="shared" si="1"/>
        <v>-75712</v>
      </c>
      <c r="G62" s="12">
        <f t="shared" si="5"/>
        <v>-9.008512002765201E-3</v>
      </c>
      <c r="H62" s="12">
        <f t="shared" si="3"/>
        <v>-9.008512002765201E-3</v>
      </c>
      <c r="Q62" s="2">
        <f t="shared" si="4"/>
        <v>20682.012300000002</v>
      </c>
    </row>
    <row r="63" spans="1:17" x14ac:dyDescent="0.2">
      <c r="A63" s="63" t="s">
        <v>139</v>
      </c>
      <c r="B63" s="64" t="s">
        <v>92</v>
      </c>
      <c r="C63" s="65">
        <v>35700.513299999999</v>
      </c>
      <c r="D63" s="18"/>
      <c r="E63">
        <f t="shared" si="0"/>
        <v>-75712.034536850842</v>
      </c>
      <c r="F63">
        <f t="shared" si="1"/>
        <v>-75712</v>
      </c>
      <c r="G63" s="12">
        <f t="shared" si="5"/>
        <v>-8.008512006199453E-3</v>
      </c>
      <c r="H63" s="12">
        <f t="shared" si="3"/>
        <v>-8.008512006199453E-3</v>
      </c>
      <c r="Q63" s="2">
        <f t="shared" si="4"/>
        <v>20682.013299999999</v>
      </c>
    </row>
    <row r="64" spans="1:17" x14ac:dyDescent="0.2">
      <c r="A64" s="63" t="s">
        <v>139</v>
      </c>
      <c r="B64" s="64" t="s">
        <v>92</v>
      </c>
      <c r="C64" s="65">
        <v>35704.455399999999</v>
      </c>
      <c r="D64" s="18"/>
      <c r="E64">
        <f t="shared" si="0"/>
        <v>-75695.034160294716</v>
      </c>
      <c r="F64">
        <f t="shared" si="1"/>
        <v>-75695</v>
      </c>
      <c r="G64" s="12">
        <f t="shared" si="5"/>
        <v>-7.9211949996533804E-3</v>
      </c>
      <c r="H64" s="12">
        <f t="shared" si="3"/>
        <v>-7.9211949996533804E-3</v>
      </c>
      <c r="Q64" s="2">
        <f t="shared" si="4"/>
        <v>20685.955399999999</v>
      </c>
    </row>
    <row r="65" spans="1:32" x14ac:dyDescent="0.2">
      <c r="A65" s="63" t="s">
        <v>139</v>
      </c>
      <c r="B65" s="64" t="s">
        <v>92</v>
      </c>
      <c r="C65" s="65">
        <v>35714.425300000003</v>
      </c>
      <c r="D65" s="18"/>
      <c r="E65">
        <f t="shared" si="0"/>
        <v>-75652.038788734659</v>
      </c>
      <c r="F65">
        <f t="shared" si="1"/>
        <v>-75652</v>
      </c>
      <c r="G65" s="12">
        <f t="shared" si="5"/>
        <v>-8.9944520004792139E-3</v>
      </c>
      <c r="H65" s="12">
        <f t="shared" si="3"/>
        <v>-8.9944520004792139E-3</v>
      </c>
      <c r="Q65" s="2">
        <f t="shared" si="4"/>
        <v>20695.925300000003</v>
      </c>
    </row>
    <row r="66" spans="1:32" x14ac:dyDescent="0.2">
      <c r="A66" s="63" t="s">
        <v>139</v>
      </c>
      <c r="B66" s="64" t="s">
        <v>92</v>
      </c>
      <c r="C66" s="65">
        <v>35720.454700000002</v>
      </c>
      <c r="D66" s="18"/>
      <c r="E66">
        <f t="shared" si="0"/>
        <v>-75626.036893702199</v>
      </c>
      <c r="F66">
        <f t="shared" si="1"/>
        <v>-75626</v>
      </c>
      <c r="G66" s="12">
        <f t="shared" si="5"/>
        <v>-8.5550259973388165E-3</v>
      </c>
      <c r="H66" s="12">
        <f t="shared" si="3"/>
        <v>-8.5550259973388165E-3</v>
      </c>
      <c r="Q66" s="2">
        <f t="shared" si="4"/>
        <v>20701.954700000002</v>
      </c>
    </row>
    <row r="67" spans="1:32" x14ac:dyDescent="0.2">
      <c r="A67" s="63" t="s">
        <v>139</v>
      </c>
      <c r="B67" s="64" t="s">
        <v>92</v>
      </c>
      <c r="C67" s="65">
        <v>35725.555999999997</v>
      </c>
      <c r="D67" s="18"/>
      <c r="E67">
        <f t="shared" si="0"/>
        <v>-75604.037446472124</v>
      </c>
      <c r="F67">
        <f t="shared" si="1"/>
        <v>-75604</v>
      </c>
      <c r="G67" s="12">
        <f t="shared" si="5"/>
        <v>-8.6832040033186786E-3</v>
      </c>
      <c r="H67" s="12">
        <f t="shared" si="3"/>
        <v>-8.6832040033186786E-3</v>
      </c>
      <c r="Q67" s="2">
        <f t="shared" si="4"/>
        <v>20707.055999999997</v>
      </c>
    </row>
    <row r="68" spans="1:32" x14ac:dyDescent="0.2">
      <c r="A68" s="63" t="s">
        <v>139</v>
      </c>
      <c r="B68" s="64" t="s">
        <v>92</v>
      </c>
      <c r="C68" s="65">
        <v>35727.4113</v>
      </c>
      <c r="D68" s="18"/>
      <c r="E68">
        <f t="shared" si="0"/>
        <v>-75596.03643213342</v>
      </c>
      <c r="F68">
        <f t="shared" si="1"/>
        <v>-75596</v>
      </c>
      <c r="G68" s="12">
        <f t="shared" si="5"/>
        <v>-8.4479959987220354E-3</v>
      </c>
      <c r="H68" s="12">
        <f t="shared" si="3"/>
        <v>-8.4479959987220354E-3</v>
      </c>
      <c r="Q68" s="2">
        <f t="shared" si="4"/>
        <v>20708.9113</v>
      </c>
    </row>
    <row r="69" spans="1:32" x14ac:dyDescent="0.2">
      <c r="A69" t="s">
        <v>974</v>
      </c>
      <c r="B69" s="5" t="s">
        <v>92</v>
      </c>
      <c r="C69" s="33">
        <v>36082.887699999999</v>
      </c>
      <c r="D69" s="18">
        <v>5.0000000000000001E-4</v>
      </c>
      <c r="E69">
        <f t="shared" si="0"/>
        <v>-74063.038117323085</v>
      </c>
      <c r="F69">
        <f t="shared" si="1"/>
        <v>-74063</v>
      </c>
      <c r="G69" s="12">
        <f t="shared" si="5"/>
        <v>-8.8387630021315999E-3</v>
      </c>
      <c r="J69" s="12">
        <f t="shared" ref="J69:J96" si="6">G69</f>
        <v>-8.8387630021315999E-3</v>
      </c>
      <c r="Q69" s="2">
        <f t="shared" si="4"/>
        <v>21064.387699999999</v>
      </c>
      <c r="R69" s="36"/>
      <c r="AB69">
        <v>9</v>
      </c>
      <c r="AD69" t="s">
        <v>26</v>
      </c>
      <c r="AF69" t="s">
        <v>28</v>
      </c>
    </row>
    <row r="70" spans="1:32" x14ac:dyDescent="0.2">
      <c r="A70" t="s">
        <v>974</v>
      </c>
      <c r="B70" s="5" t="s">
        <v>92</v>
      </c>
      <c r="C70" s="33">
        <v>36103.990180000001</v>
      </c>
      <c r="D70" s="18">
        <v>5.0000000000000001E-4</v>
      </c>
      <c r="E70">
        <f t="shared" si="0"/>
        <v>-73972.033295966947</v>
      </c>
      <c r="F70">
        <f t="shared" si="1"/>
        <v>-73972</v>
      </c>
      <c r="G70" s="12">
        <f t="shared" si="5"/>
        <v>-7.7207719950820319E-3</v>
      </c>
      <c r="J70" s="12">
        <f t="shared" si="6"/>
        <v>-7.7207719950820319E-3</v>
      </c>
      <c r="Q70" s="2">
        <f t="shared" si="4"/>
        <v>21085.490180000001</v>
      </c>
      <c r="R70" s="36"/>
      <c r="AB70">
        <v>5</v>
      </c>
      <c r="AD70" t="s">
        <v>26</v>
      </c>
      <c r="AF70" t="s">
        <v>28</v>
      </c>
    </row>
    <row r="71" spans="1:32" x14ac:dyDescent="0.2">
      <c r="A71" t="s">
        <v>974</v>
      </c>
      <c r="B71" s="5" t="s">
        <v>92</v>
      </c>
      <c r="C71" s="33">
        <v>36133.6702</v>
      </c>
      <c r="D71" s="18">
        <v>5.0000000000000001E-4</v>
      </c>
      <c r="E71">
        <f t="shared" si="0"/>
        <v>-73844.037680383073</v>
      </c>
      <c r="F71">
        <f t="shared" si="1"/>
        <v>-73844</v>
      </c>
      <c r="G71" s="12">
        <f t="shared" si="5"/>
        <v>-8.7374439972336404E-3</v>
      </c>
      <c r="J71" s="12">
        <f t="shared" si="6"/>
        <v>-8.7374439972336404E-3</v>
      </c>
      <c r="Q71" s="2">
        <f t="shared" si="4"/>
        <v>21115.1702</v>
      </c>
      <c r="R71" s="36"/>
      <c r="AB71">
        <v>6</v>
      </c>
      <c r="AD71" t="s">
        <v>26</v>
      </c>
      <c r="AF71" t="s">
        <v>28</v>
      </c>
    </row>
    <row r="72" spans="1:32" x14ac:dyDescent="0.2">
      <c r="A72" t="s">
        <v>974</v>
      </c>
      <c r="B72" s="5" t="s">
        <v>92</v>
      </c>
      <c r="C72" s="33">
        <v>36133.902750000001</v>
      </c>
      <c r="D72" s="18">
        <v>5.0000000000000001E-4</v>
      </c>
      <c r="E72">
        <f t="shared" si="0"/>
        <v>-73843.034804360621</v>
      </c>
      <c r="F72">
        <f t="shared" si="1"/>
        <v>-73843</v>
      </c>
      <c r="G72" s="12">
        <f t="shared" si="5"/>
        <v>-8.0705430009402335E-3</v>
      </c>
      <c r="J72" s="12">
        <f t="shared" si="6"/>
        <v>-8.0705430009402335E-3</v>
      </c>
      <c r="Q72" s="2">
        <f t="shared" si="4"/>
        <v>21115.402750000001</v>
      </c>
      <c r="R72" s="36"/>
      <c r="AB72">
        <v>6</v>
      </c>
      <c r="AD72" t="s">
        <v>26</v>
      </c>
      <c r="AF72" t="s">
        <v>28</v>
      </c>
    </row>
    <row r="73" spans="1:32" x14ac:dyDescent="0.2">
      <c r="A73" t="s">
        <v>974</v>
      </c>
      <c r="B73" s="5" t="s">
        <v>92</v>
      </c>
      <c r="C73" s="33">
        <v>36164.74181</v>
      </c>
      <c r="D73" s="18">
        <v>5.0000000000000001E-4</v>
      </c>
      <c r="E73">
        <f t="shared" si="0"/>
        <v>-73710.040808105638</v>
      </c>
      <c r="F73">
        <f t="shared" si="1"/>
        <v>-73710</v>
      </c>
      <c r="G73" s="12">
        <f t="shared" si="5"/>
        <v>-9.4627099970239215E-3</v>
      </c>
      <c r="J73" s="12">
        <f t="shared" si="6"/>
        <v>-9.4627099970239215E-3</v>
      </c>
      <c r="Q73" s="2">
        <f t="shared" si="4"/>
        <v>21146.24181</v>
      </c>
      <c r="R73" s="36"/>
      <c r="AB73">
        <v>6</v>
      </c>
      <c r="AD73" t="s">
        <v>26</v>
      </c>
      <c r="AF73" t="s">
        <v>28</v>
      </c>
    </row>
    <row r="74" spans="1:32" x14ac:dyDescent="0.2">
      <c r="A74" t="s">
        <v>974</v>
      </c>
      <c r="B74" s="5" t="s">
        <v>92</v>
      </c>
      <c r="C74" s="33">
        <v>36165.903630000001</v>
      </c>
      <c r="D74" s="18">
        <v>5.0000000000000001E-4</v>
      </c>
      <c r="E74">
        <f t="shared" si="0"/>
        <v>-73705.030438634945</v>
      </c>
      <c r="F74">
        <f t="shared" si="1"/>
        <v>-73705</v>
      </c>
      <c r="G74" s="12">
        <f t="shared" si="5"/>
        <v>-7.0582049957010895E-3</v>
      </c>
      <c r="J74" s="12">
        <f t="shared" si="6"/>
        <v>-7.0582049957010895E-3</v>
      </c>
      <c r="Q74" s="2">
        <f t="shared" si="4"/>
        <v>21147.403630000001</v>
      </c>
      <c r="R74" s="36"/>
      <c r="AB74">
        <v>5</v>
      </c>
      <c r="AD74" t="s">
        <v>26</v>
      </c>
      <c r="AF74" t="s">
        <v>28</v>
      </c>
    </row>
    <row r="75" spans="1:32" x14ac:dyDescent="0.2">
      <c r="A75" t="s">
        <v>974</v>
      </c>
      <c r="B75" s="5" t="s">
        <v>92</v>
      </c>
      <c r="C75" s="33">
        <v>36169.845050000004</v>
      </c>
      <c r="D75" s="18">
        <v>5.0000000000000001E-4</v>
      </c>
      <c r="E75">
        <f t="shared" si="0"/>
        <v>-73688.032994590933</v>
      </c>
      <c r="F75">
        <f t="shared" si="1"/>
        <v>-73688</v>
      </c>
      <c r="G75" s="12">
        <f t="shared" si="5"/>
        <v>-7.6508880010806024E-3</v>
      </c>
      <c r="J75" s="12">
        <f t="shared" si="6"/>
        <v>-7.6508880010806024E-3</v>
      </c>
      <c r="Q75" s="2">
        <f t="shared" si="4"/>
        <v>21151.345050000004</v>
      </c>
      <c r="R75" s="36"/>
      <c r="AB75">
        <v>6</v>
      </c>
      <c r="AD75" t="s">
        <v>26</v>
      </c>
      <c r="AF75" t="s">
        <v>28</v>
      </c>
    </row>
    <row r="76" spans="1:32" x14ac:dyDescent="0.2">
      <c r="A76" t="s">
        <v>974</v>
      </c>
      <c r="B76" s="5" t="s">
        <v>92</v>
      </c>
      <c r="C76" s="33">
        <v>36170.772519999999</v>
      </c>
      <c r="D76" s="18">
        <v>5.0000000000000001E-4</v>
      </c>
      <c r="E76">
        <f t="shared" si="0"/>
        <v>-73684.033263674821</v>
      </c>
      <c r="F76">
        <f t="shared" si="1"/>
        <v>-73684</v>
      </c>
      <c r="G76" s="12">
        <f t="shared" si="5"/>
        <v>-7.713284001511056E-3</v>
      </c>
      <c r="J76" s="12">
        <f t="shared" si="6"/>
        <v>-7.713284001511056E-3</v>
      </c>
      <c r="Q76" s="2">
        <f t="shared" si="4"/>
        <v>21152.272519999999</v>
      </c>
      <c r="R76" s="36"/>
      <c r="AB76">
        <v>11</v>
      </c>
      <c r="AD76" t="s">
        <v>26</v>
      </c>
      <c r="AF76" t="s">
        <v>28</v>
      </c>
    </row>
    <row r="77" spans="1:32" x14ac:dyDescent="0.2">
      <c r="A77" t="s">
        <v>974</v>
      </c>
      <c r="B77" s="5" t="s">
        <v>92</v>
      </c>
      <c r="C77" s="33">
        <v>36171.9323</v>
      </c>
      <c r="D77" s="18">
        <v>5.0000000000000001E-4</v>
      </c>
      <c r="E77">
        <f t="shared" si="0"/>
        <v>-73679.0316917405</v>
      </c>
      <c r="F77">
        <f t="shared" si="1"/>
        <v>-73679</v>
      </c>
      <c r="G77" s="12">
        <f t="shared" si="5"/>
        <v>-7.3487789995851927E-3</v>
      </c>
      <c r="J77" s="12">
        <f t="shared" si="6"/>
        <v>-7.3487789995851927E-3</v>
      </c>
      <c r="Q77" s="2">
        <f t="shared" si="4"/>
        <v>21153.4323</v>
      </c>
      <c r="R77" s="36"/>
      <c r="AB77">
        <v>6</v>
      </c>
      <c r="AD77" t="s">
        <v>26</v>
      </c>
      <c r="AF77" t="s">
        <v>28</v>
      </c>
    </row>
    <row r="78" spans="1:32" x14ac:dyDescent="0.2">
      <c r="A78" t="s">
        <v>974</v>
      </c>
      <c r="B78" s="5" t="s">
        <v>92</v>
      </c>
      <c r="C78" s="33">
        <v>36173.787349999999</v>
      </c>
      <c r="D78" s="18">
        <v>5.0000000000000001E-4</v>
      </c>
      <c r="E78">
        <f t="shared" si="0"/>
        <v>-73671.031755531279</v>
      </c>
      <c r="F78">
        <f t="shared" si="1"/>
        <v>-73671</v>
      </c>
      <c r="G78" s="12">
        <f t="shared" si="5"/>
        <v>-7.3635709995869547E-3</v>
      </c>
      <c r="J78" s="12">
        <f t="shared" si="6"/>
        <v>-7.3635709995869547E-3</v>
      </c>
      <c r="Q78" s="2">
        <f t="shared" si="4"/>
        <v>21155.287349999999</v>
      </c>
      <c r="R78" s="36"/>
      <c r="AB78">
        <v>5</v>
      </c>
      <c r="AD78" t="s">
        <v>26</v>
      </c>
      <c r="AF78" t="s">
        <v>28</v>
      </c>
    </row>
    <row r="79" spans="1:32" x14ac:dyDescent="0.2">
      <c r="A79" t="s">
        <v>974</v>
      </c>
      <c r="B79" s="5" t="s">
        <v>92</v>
      </c>
      <c r="C79" s="33">
        <v>36174.714820000001</v>
      </c>
      <c r="D79" s="18">
        <v>5.0000000000000001E-4</v>
      </c>
      <c r="E79">
        <f t="shared" si="0"/>
        <v>-73667.032024615124</v>
      </c>
      <c r="F79">
        <f t="shared" si="1"/>
        <v>-73667</v>
      </c>
      <c r="G79" s="12">
        <f t="shared" si="5"/>
        <v>-7.4259670000174083E-3</v>
      </c>
      <c r="J79" s="12">
        <f t="shared" si="6"/>
        <v>-7.4259670000174083E-3</v>
      </c>
      <c r="Q79" s="2">
        <f t="shared" si="4"/>
        <v>21156.214820000001</v>
      </c>
      <c r="R79" s="36"/>
      <c r="AB79">
        <v>7</v>
      </c>
      <c r="AD79" t="s">
        <v>26</v>
      </c>
      <c r="AF79" t="s">
        <v>28</v>
      </c>
    </row>
    <row r="80" spans="1:32" x14ac:dyDescent="0.2">
      <c r="A80" t="s">
        <v>974</v>
      </c>
      <c r="B80" s="5" t="s">
        <v>92</v>
      </c>
      <c r="C80" s="33">
        <v>36182.598910000001</v>
      </c>
      <c r="D80" s="18">
        <v>5.0000000000000001E-4</v>
      </c>
      <c r="E80">
        <f t="shared" si="0"/>
        <v>-73633.031745879853</v>
      </c>
      <c r="F80">
        <f t="shared" si="1"/>
        <v>-73633</v>
      </c>
      <c r="G80" s="12">
        <f t="shared" si="5"/>
        <v>-7.3613330023363233E-3</v>
      </c>
      <c r="J80" s="12">
        <f t="shared" si="6"/>
        <v>-7.3613330023363233E-3</v>
      </c>
      <c r="Q80" s="2">
        <f t="shared" si="4"/>
        <v>21164.098910000001</v>
      </c>
      <c r="R80" s="36"/>
      <c r="AB80">
        <v>7</v>
      </c>
      <c r="AD80" t="s">
        <v>26</v>
      </c>
      <c r="AF80" t="s">
        <v>28</v>
      </c>
    </row>
    <row r="81" spans="1:32" x14ac:dyDescent="0.2">
      <c r="A81" t="s">
        <v>974</v>
      </c>
      <c r="B81" s="5" t="s">
        <v>92</v>
      </c>
      <c r="C81" s="33">
        <v>36182.831129999999</v>
      </c>
      <c r="D81" s="18">
        <v>5.0000000000000001E-4</v>
      </c>
      <c r="E81">
        <f t="shared" si="0"/>
        <v>-73632.030292988289</v>
      </c>
      <c r="F81">
        <f t="shared" si="1"/>
        <v>-73632</v>
      </c>
      <c r="G81" s="12">
        <f t="shared" si="5"/>
        <v>-7.0244320013443939E-3</v>
      </c>
      <c r="J81" s="12">
        <f t="shared" si="6"/>
        <v>-7.0244320013443939E-3</v>
      </c>
      <c r="Q81" s="2">
        <f t="shared" si="4"/>
        <v>21164.331129999999</v>
      </c>
      <c r="R81" s="36"/>
      <c r="AB81">
        <v>5</v>
      </c>
      <c r="AD81" t="s">
        <v>26</v>
      </c>
      <c r="AF81" t="s">
        <v>28</v>
      </c>
    </row>
    <row r="82" spans="1:32" x14ac:dyDescent="0.2">
      <c r="A82" t="s">
        <v>974</v>
      </c>
      <c r="B82" s="5" t="s">
        <v>92</v>
      </c>
      <c r="C82" s="33">
        <v>36194.888030000002</v>
      </c>
      <c r="D82" s="18">
        <v>5.0000000000000001E-4</v>
      </c>
      <c r="E82">
        <f t="shared" si="0"/>
        <v>-73580.03469670724</v>
      </c>
      <c r="F82">
        <f t="shared" si="1"/>
        <v>-73580</v>
      </c>
      <c r="G82" s="12">
        <f t="shared" si="5"/>
        <v>-8.0455799979972653E-3</v>
      </c>
      <c r="J82" s="12">
        <f t="shared" si="6"/>
        <v>-8.0455799979972653E-3</v>
      </c>
      <c r="Q82" s="2">
        <f t="shared" si="4"/>
        <v>21176.388030000002</v>
      </c>
      <c r="R82" s="36"/>
      <c r="AB82">
        <v>10</v>
      </c>
      <c r="AD82" t="s">
        <v>26</v>
      </c>
      <c r="AF82" t="s">
        <v>28</v>
      </c>
    </row>
    <row r="83" spans="1:32" x14ac:dyDescent="0.2">
      <c r="A83" s="63" t="s">
        <v>301</v>
      </c>
      <c r="B83" s="64" t="s">
        <v>92</v>
      </c>
      <c r="C83" s="65">
        <v>36823.523399999998</v>
      </c>
      <c r="D83" s="18"/>
      <c r="E83">
        <f t="shared" si="0"/>
        <v>-70869.03345206716</v>
      </c>
      <c r="F83">
        <f t="shared" si="1"/>
        <v>-70869</v>
      </c>
      <c r="G83" s="12">
        <f t="shared" si="5"/>
        <v>-7.7569690038217232E-3</v>
      </c>
      <c r="J83" s="12">
        <f t="shared" si="6"/>
        <v>-7.7569690038217232E-3</v>
      </c>
      <c r="Q83" s="2">
        <f t="shared" si="4"/>
        <v>21805.023399999998</v>
      </c>
    </row>
    <row r="84" spans="1:32" x14ac:dyDescent="0.2">
      <c r="A84" s="63" t="s">
        <v>301</v>
      </c>
      <c r="B84" s="64" t="s">
        <v>92</v>
      </c>
      <c r="C84" s="65">
        <v>36851.585700000003</v>
      </c>
      <c r="D84" s="18"/>
      <c r="E84">
        <f t="shared" si="0"/>
        <v>-70748.014282834803</v>
      </c>
      <c r="F84">
        <f t="shared" si="1"/>
        <v>-70748</v>
      </c>
      <c r="G84" s="12">
        <f t="shared" si="5"/>
        <v>-3.3119479994638823E-3</v>
      </c>
      <c r="J84" s="12">
        <f t="shared" si="6"/>
        <v>-3.3119479994638823E-3</v>
      </c>
      <c r="Q84" s="2">
        <f t="shared" si="4"/>
        <v>21833.085700000003</v>
      </c>
    </row>
    <row r="85" spans="1:32" x14ac:dyDescent="0.2">
      <c r="A85" s="63" t="s">
        <v>301</v>
      </c>
      <c r="B85" s="64" t="s">
        <v>92</v>
      </c>
      <c r="C85" s="65">
        <v>36867.352299999999</v>
      </c>
      <c r="D85" s="18"/>
      <c r="E85">
        <f t="shared" ref="E85:E148" si="7">+(C85-C$7)/C$8</f>
        <v>-70680.020539142453</v>
      </c>
      <c r="F85">
        <f t="shared" ref="F85:F148" si="8">ROUND(2*E85,0)/2</f>
        <v>-70680</v>
      </c>
      <c r="G85" s="12">
        <f t="shared" ref="G85:G97" si="9">+C85-(C$7+F85*C$8)</f>
        <v>-4.7626800005673431E-3</v>
      </c>
      <c r="J85" s="12">
        <f t="shared" si="6"/>
        <v>-4.7626800005673431E-3</v>
      </c>
      <c r="Q85" s="2">
        <f t="shared" ref="Q85:Q148" si="10">+C85-15018.5</f>
        <v>21848.852299999999</v>
      </c>
    </row>
    <row r="86" spans="1:32" x14ac:dyDescent="0.2">
      <c r="A86" s="63" t="s">
        <v>301</v>
      </c>
      <c r="B86" s="64" t="s">
        <v>92</v>
      </c>
      <c r="C86" s="65">
        <v>36868.278599999998</v>
      </c>
      <c r="D86" s="18"/>
      <c r="E86">
        <f t="shared" si="7"/>
        <v>-70676.025853872183</v>
      </c>
      <c r="F86">
        <f t="shared" si="8"/>
        <v>-70676</v>
      </c>
      <c r="G86" s="12">
        <f t="shared" si="9"/>
        <v>-5.9950760041829199E-3</v>
      </c>
      <c r="J86" s="12">
        <f t="shared" si="6"/>
        <v>-5.9950760041829199E-3</v>
      </c>
      <c r="Q86" s="2">
        <f t="shared" si="10"/>
        <v>21849.778599999998</v>
      </c>
    </row>
    <row r="87" spans="1:32" x14ac:dyDescent="0.2">
      <c r="A87" s="63" t="s">
        <v>301</v>
      </c>
      <c r="B87" s="64" t="s">
        <v>92</v>
      </c>
      <c r="C87" s="65">
        <v>36869.438499999997</v>
      </c>
      <c r="D87" s="18"/>
      <c r="E87">
        <f t="shared" si="7"/>
        <v>-70671.02376443574</v>
      </c>
      <c r="F87">
        <f t="shared" si="8"/>
        <v>-70671</v>
      </c>
      <c r="G87" s="12">
        <f t="shared" si="9"/>
        <v>-5.5105710052885115E-3</v>
      </c>
      <c r="J87" s="12">
        <f t="shared" si="6"/>
        <v>-5.5105710052885115E-3</v>
      </c>
      <c r="Q87" s="2">
        <f t="shared" si="10"/>
        <v>21850.938499999997</v>
      </c>
    </row>
    <row r="88" spans="1:32" x14ac:dyDescent="0.2">
      <c r="A88" s="63" t="s">
        <v>301</v>
      </c>
      <c r="B88" s="64" t="s">
        <v>92</v>
      </c>
      <c r="C88" s="65">
        <v>36900.279199999997</v>
      </c>
      <c r="D88" s="18"/>
      <c r="E88">
        <f t="shared" si="7"/>
        <v>-70538.022695651496</v>
      </c>
      <c r="F88">
        <f t="shared" si="8"/>
        <v>-70538</v>
      </c>
      <c r="G88" s="12">
        <f t="shared" si="9"/>
        <v>-5.2627379991463386E-3</v>
      </c>
      <c r="J88" s="12">
        <f t="shared" si="6"/>
        <v>-5.2627379991463386E-3</v>
      </c>
      <c r="Q88" s="2">
        <f t="shared" si="10"/>
        <v>21881.779199999997</v>
      </c>
    </row>
    <row r="89" spans="1:32" x14ac:dyDescent="0.2">
      <c r="A89" s="63" t="s">
        <v>301</v>
      </c>
      <c r="B89" s="64" t="s">
        <v>92</v>
      </c>
      <c r="C89" s="65">
        <v>36900.507100000003</v>
      </c>
      <c r="D89" s="18"/>
      <c r="E89">
        <f t="shared" si="7"/>
        <v>-70537.039872836947</v>
      </c>
      <c r="F89">
        <f t="shared" si="8"/>
        <v>-70537</v>
      </c>
      <c r="G89" s="12">
        <f t="shared" si="9"/>
        <v>-9.2458369981613941E-3</v>
      </c>
      <c r="J89" s="12">
        <f t="shared" si="6"/>
        <v>-9.2458369981613941E-3</v>
      </c>
      <c r="Q89" s="2">
        <f t="shared" si="10"/>
        <v>21882.007100000003</v>
      </c>
    </row>
    <row r="90" spans="1:32" x14ac:dyDescent="0.2">
      <c r="A90" s="63" t="s">
        <v>301</v>
      </c>
      <c r="B90" s="64" t="s">
        <v>92</v>
      </c>
      <c r="C90" s="65">
        <v>36901.205499999996</v>
      </c>
      <c r="D90" s="18"/>
      <c r="E90">
        <f t="shared" si="7"/>
        <v>-70534.028010381226</v>
      </c>
      <c r="F90">
        <f t="shared" si="8"/>
        <v>-70534</v>
      </c>
      <c r="G90" s="12">
        <f t="shared" si="9"/>
        <v>-6.4951340027619153E-3</v>
      </c>
      <c r="J90" s="12">
        <f t="shared" si="6"/>
        <v>-6.4951340027619153E-3</v>
      </c>
      <c r="Q90" s="2">
        <f t="shared" si="10"/>
        <v>21882.705499999996</v>
      </c>
    </row>
    <row r="91" spans="1:32" x14ac:dyDescent="0.2">
      <c r="A91" s="63" t="s">
        <v>301</v>
      </c>
      <c r="B91" s="64" t="s">
        <v>92</v>
      </c>
      <c r="C91" s="65">
        <v>36901.437100000003</v>
      </c>
      <c r="D91" s="18"/>
      <c r="E91">
        <f t="shared" si="7"/>
        <v>-70533.029231250694</v>
      </c>
      <c r="F91">
        <f t="shared" si="8"/>
        <v>-70533</v>
      </c>
      <c r="G91" s="12">
        <f t="shared" si="9"/>
        <v>-6.7782329933834262E-3</v>
      </c>
      <c r="J91" s="12">
        <f t="shared" si="6"/>
        <v>-6.7782329933834262E-3</v>
      </c>
      <c r="Q91" s="2">
        <f t="shared" si="10"/>
        <v>21882.937100000003</v>
      </c>
    </row>
    <row r="92" spans="1:32" x14ac:dyDescent="0.2">
      <c r="A92" s="63" t="s">
        <v>301</v>
      </c>
      <c r="B92" s="64" t="s">
        <v>92</v>
      </c>
      <c r="C92" s="65">
        <v>36954.307099999998</v>
      </c>
      <c r="D92" s="18"/>
      <c r="E92">
        <f t="shared" si="7"/>
        <v>-70305.026413330808</v>
      </c>
      <c r="F92">
        <f t="shared" si="8"/>
        <v>-70305</v>
      </c>
      <c r="G92" s="12">
        <f t="shared" si="9"/>
        <v>-6.1248050042195246E-3</v>
      </c>
      <c r="J92" s="12">
        <f t="shared" si="6"/>
        <v>-6.1248050042195246E-3</v>
      </c>
      <c r="Q92" s="2">
        <f t="shared" si="10"/>
        <v>21935.807099999998</v>
      </c>
    </row>
    <row r="93" spans="1:32" x14ac:dyDescent="0.2">
      <c r="A93" s="63" t="s">
        <v>301</v>
      </c>
      <c r="B93" s="64" t="s">
        <v>92</v>
      </c>
      <c r="C93" s="65">
        <v>37172.509100000003</v>
      </c>
      <c r="D93" s="18"/>
      <c r="E93">
        <f t="shared" si="7"/>
        <v>-69364.026396766407</v>
      </c>
      <c r="F93">
        <f t="shared" si="8"/>
        <v>-69364</v>
      </c>
      <c r="G93" s="12">
        <f t="shared" si="9"/>
        <v>-6.1209639970911667E-3</v>
      </c>
      <c r="J93" s="12">
        <f t="shared" si="6"/>
        <v>-6.1209639970911667E-3</v>
      </c>
      <c r="Q93" s="2">
        <f t="shared" si="10"/>
        <v>22154.009100000003</v>
      </c>
    </row>
    <row r="94" spans="1:32" x14ac:dyDescent="0.2">
      <c r="A94" s="63" t="s">
        <v>301</v>
      </c>
      <c r="B94" s="64" t="s">
        <v>92</v>
      </c>
      <c r="C94" s="65">
        <v>37175.524100000002</v>
      </c>
      <c r="D94" s="18"/>
      <c r="E94">
        <f t="shared" si="7"/>
        <v>-69351.02415549483</v>
      </c>
      <c r="F94">
        <f t="shared" si="8"/>
        <v>-69351</v>
      </c>
      <c r="G94" s="12">
        <f t="shared" si="9"/>
        <v>-5.6012509958236478E-3</v>
      </c>
      <c r="J94" s="12">
        <f t="shared" si="6"/>
        <v>-5.6012509958236478E-3</v>
      </c>
      <c r="Q94" s="2">
        <f t="shared" si="10"/>
        <v>22157.024100000002</v>
      </c>
    </row>
    <row r="95" spans="1:32" x14ac:dyDescent="0.2">
      <c r="A95" s="63" t="s">
        <v>301</v>
      </c>
      <c r="B95" s="64" t="s">
        <v>92</v>
      </c>
      <c r="C95" s="65">
        <v>37176.451300000001</v>
      </c>
      <c r="D95" s="18"/>
      <c r="E95">
        <f t="shared" si="7"/>
        <v>-69347.02558895851</v>
      </c>
      <c r="F95">
        <f t="shared" si="8"/>
        <v>-69347</v>
      </c>
      <c r="G95" s="12">
        <f t="shared" si="9"/>
        <v>-5.9336470003472641E-3</v>
      </c>
      <c r="J95" s="12">
        <f t="shared" si="6"/>
        <v>-5.9336470003472641E-3</v>
      </c>
      <c r="Q95" s="2">
        <f t="shared" si="10"/>
        <v>22157.951300000001</v>
      </c>
    </row>
    <row r="96" spans="1:32" x14ac:dyDescent="0.2">
      <c r="A96" s="63" t="s">
        <v>301</v>
      </c>
      <c r="B96" s="64" t="s">
        <v>92</v>
      </c>
      <c r="C96" s="65">
        <v>37228.392800000001</v>
      </c>
      <c r="D96" s="18"/>
      <c r="E96">
        <f t="shared" si="7"/>
        <v>-69123.026943848119</v>
      </c>
      <c r="F96">
        <f t="shared" si="8"/>
        <v>-69123</v>
      </c>
      <c r="G96" s="12">
        <f t="shared" si="9"/>
        <v>-6.2478229956468567E-3</v>
      </c>
      <c r="J96" s="12">
        <f t="shared" si="6"/>
        <v>-6.2478229956468567E-3</v>
      </c>
      <c r="Q96" s="2">
        <f t="shared" si="10"/>
        <v>22209.892800000001</v>
      </c>
    </row>
    <row r="97" spans="1:32" x14ac:dyDescent="0.2">
      <c r="A97" s="44" t="s">
        <v>117</v>
      </c>
      <c r="B97" s="45" t="s">
        <v>92</v>
      </c>
      <c r="C97" s="44">
        <v>39473.703000000001</v>
      </c>
      <c r="D97" s="44" t="s">
        <v>118</v>
      </c>
      <c r="E97">
        <f t="shared" si="7"/>
        <v>-59440.086661943395</v>
      </c>
      <c r="F97">
        <f t="shared" si="8"/>
        <v>-59440</v>
      </c>
      <c r="G97" s="12">
        <f t="shared" si="9"/>
        <v>-2.0095439998840448E-2</v>
      </c>
      <c r="I97" s="12">
        <f>G97</f>
        <v>-2.0095439998840448E-2</v>
      </c>
      <c r="Q97" s="2">
        <f t="shared" si="10"/>
        <v>24455.203000000001</v>
      </c>
    </row>
    <row r="98" spans="1:32" x14ac:dyDescent="0.2">
      <c r="A98" t="s">
        <v>27</v>
      </c>
      <c r="B98" s="5"/>
      <c r="C98" s="18">
        <v>40052</v>
      </c>
      <c r="D98" s="18"/>
      <c r="E98">
        <f t="shared" si="7"/>
        <v>-56946.170535697391</v>
      </c>
      <c r="F98">
        <f t="shared" si="8"/>
        <v>-56946</v>
      </c>
      <c r="Q98" s="2">
        <f t="shared" si="10"/>
        <v>25033.5</v>
      </c>
      <c r="R98" s="36"/>
      <c r="U98" s="13">
        <v>-3.5488976005581208E-2</v>
      </c>
      <c r="AB98">
        <v>5</v>
      </c>
      <c r="AD98" t="s">
        <v>26</v>
      </c>
      <c r="AF98" t="s">
        <v>28</v>
      </c>
    </row>
    <row r="99" spans="1:32" x14ac:dyDescent="0.2">
      <c r="A99" s="15" t="s">
        <v>98</v>
      </c>
      <c r="B99" s="14"/>
      <c r="C99" s="18">
        <v>40094.471299999997</v>
      </c>
      <c r="D99" s="19"/>
      <c r="E99">
        <f t="shared" si="7"/>
        <v>-56763.012296985056</v>
      </c>
      <c r="F99">
        <f t="shared" si="8"/>
        <v>-56763</v>
      </c>
      <c r="G99" s="12">
        <f t="shared" ref="G99:G130" si="11">+C99-(C$7+F99*C$8)</f>
        <v>-2.8514630030258559E-3</v>
      </c>
      <c r="I99" s="12">
        <f t="shared" ref="I99:I105" si="12">G99</f>
        <v>-2.8514630030258559E-3</v>
      </c>
      <c r="Q99" s="2">
        <f t="shared" si="10"/>
        <v>25075.971299999997</v>
      </c>
      <c r="R99" s="36"/>
    </row>
    <row r="100" spans="1:32" x14ac:dyDescent="0.2">
      <c r="A100" s="15" t="s">
        <v>98</v>
      </c>
      <c r="B100" s="14"/>
      <c r="C100" s="18">
        <v>40108.384899999997</v>
      </c>
      <c r="D100" s="19"/>
      <c r="E100">
        <f t="shared" si="7"/>
        <v>-56703.009648840358</v>
      </c>
      <c r="F100">
        <f t="shared" si="8"/>
        <v>-56703</v>
      </c>
      <c r="G100" s="12">
        <f t="shared" si="11"/>
        <v>-2.2374030013452284E-3</v>
      </c>
      <c r="I100" s="12">
        <f t="shared" si="12"/>
        <v>-2.2374030013452284E-3</v>
      </c>
      <c r="Q100" s="2">
        <f t="shared" si="10"/>
        <v>25089.884899999997</v>
      </c>
      <c r="R100" s="36"/>
    </row>
    <row r="101" spans="1:32" x14ac:dyDescent="0.2">
      <c r="A101" s="15" t="s">
        <v>98</v>
      </c>
      <c r="B101" s="14"/>
      <c r="C101" s="18">
        <v>40116.5003</v>
      </c>
      <c r="D101" s="19"/>
      <c r="E101">
        <f t="shared" si="7"/>
        <v>-56668.011841604726</v>
      </c>
      <c r="F101">
        <f t="shared" si="8"/>
        <v>-56668</v>
      </c>
      <c r="G101" s="12">
        <f t="shared" si="11"/>
        <v>-2.7458679978735745E-3</v>
      </c>
      <c r="I101" s="12">
        <f t="shared" si="12"/>
        <v>-2.7458679978735745E-3</v>
      </c>
      <c r="Q101" s="2">
        <f t="shared" si="10"/>
        <v>25098.0003</v>
      </c>
      <c r="R101" s="36"/>
    </row>
    <row r="102" spans="1:32" x14ac:dyDescent="0.2">
      <c r="A102" s="15" t="s">
        <v>98</v>
      </c>
      <c r="B102" s="14"/>
      <c r="C102" s="18">
        <v>40117.4277</v>
      </c>
      <c r="D102" s="19"/>
      <c r="E102">
        <f t="shared" si="7"/>
        <v>-56664.012412564836</v>
      </c>
      <c r="F102">
        <f t="shared" si="8"/>
        <v>-56664</v>
      </c>
      <c r="G102" s="12">
        <f t="shared" si="11"/>
        <v>-2.8782640001736581E-3</v>
      </c>
      <c r="I102" s="12">
        <f t="shared" si="12"/>
        <v>-2.8782640001736581E-3</v>
      </c>
      <c r="Q102" s="2">
        <f t="shared" si="10"/>
        <v>25098.9277</v>
      </c>
      <c r="R102" s="36"/>
    </row>
    <row r="103" spans="1:32" x14ac:dyDescent="0.2">
      <c r="A103" s="15" t="s">
        <v>98</v>
      </c>
      <c r="B103" s="14"/>
      <c r="C103" s="18">
        <v>40121.369899999998</v>
      </c>
      <c r="D103" s="19"/>
      <c r="E103">
        <f t="shared" si="7"/>
        <v>-56647.011604756939</v>
      </c>
      <c r="F103">
        <f t="shared" si="8"/>
        <v>-56647</v>
      </c>
      <c r="G103" s="12">
        <f t="shared" si="11"/>
        <v>-2.6909470034297556E-3</v>
      </c>
      <c r="I103" s="12">
        <f t="shared" si="12"/>
        <v>-2.6909470034297556E-3</v>
      </c>
      <c r="Q103" s="2">
        <f t="shared" si="10"/>
        <v>25102.869899999998</v>
      </c>
      <c r="R103" s="36"/>
    </row>
    <row r="104" spans="1:32" x14ac:dyDescent="0.2">
      <c r="A104" s="15" t="s">
        <v>98</v>
      </c>
      <c r="B104" s="14"/>
      <c r="C104" s="18">
        <v>40123.4565</v>
      </c>
      <c r="D104" s="19"/>
      <c r="E104">
        <f t="shared" si="7"/>
        <v>-56638.013105043072</v>
      </c>
      <c r="F104">
        <f t="shared" si="8"/>
        <v>-56638</v>
      </c>
      <c r="G104" s="12">
        <f t="shared" si="11"/>
        <v>-3.0388379964279011E-3</v>
      </c>
      <c r="I104" s="12">
        <f t="shared" si="12"/>
        <v>-3.0388379964279011E-3</v>
      </c>
      <c r="Q104" s="2">
        <f t="shared" si="10"/>
        <v>25104.9565</v>
      </c>
      <c r="R104" s="36"/>
    </row>
    <row r="105" spans="1:32" x14ac:dyDescent="0.2">
      <c r="A105" s="15" t="s">
        <v>98</v>
      </c>
      <c r="B105" s="14"/>
      <c r="C105" s="18">
        <v>40151.282899999998</v>
      </c>
      <c r="D105" s="19"/>
      <c r="E105">
        <f t="shared" si="7"/>
        <v>-56518.011258767947</v>
      </c>
      <c r="F105">
        <f t="shared" si="8"/>
        <v>-56518</v>
      </c>
      <c r="G105" s="12">
        <f t="shared" si="11"/>
        <v>-2.6107180019607767E-3</v>
      </c>
      <c r="I105" s="12">
        <f t="shared" si="12"/>
        <v>-2.6107180019607767E-3</v>
      </c>
      <c r="Q105" s="2">
        <f t="shared" si="10"/>
        <v>25132.782899999998</v>
      </c>
      <c r="R105" s="36"/>
    </row>
    <row r="106" spans="1:32" x14ac:dyDescent="0.2">
      <c r="A106" s="63" t="s">
        <v>975</v>
      </c>
      <c r="B106" s="64" t="s">
        <v>92</v>
      </c>
      <c r="C106" s="65">
        <v>40890.756999999998</v>
      </c>
      <c r="D106" s="18"/>
      <c r="E106">
        <f t="shared" si="7"/>
        <v>-53329.0160142288</v>
      </c>
      <c r="F106">
        <f t="shared" si="8"/>
        <v>-53329</v>
      </c>
      <c r="G106" s="12">
        <f t="shared" si="11"/>
        <v>-3.7134290032554418E-3</v>
      </c>
      <c r="K106" s="12">
        <f>G106</f>
        <v>-3.7134290032554418E-3</v>
      </c>
      <c r="O106" s="12">
        <f ca="1">+C$11+C$12*$F106</f>
        <v>-1.3002608190832749E-2</v>
      </c>
      <c r="Q106" s="2">
        <f t="shared" si="10"/>
        <v>25872.256999999998</v>
      </c>
      <c r="R106" s="36"/>
    </row>
    <row r="107" spans="1:32" x14ac:dyDescent="0.2">
      <c r="A107" t="s">
        <v>97</v>
      </c>
      <c r="B107" s="5" t="s">
        <v>92</v>
      </c>
      <c r="C107" s="33">
        <v>40890.757060000004</v>
      </c>
      <c r="D107" s="18">
        <v>5.0000000000000001E-4</v>
      </c>
      <c r="E107">
        <f t="shared" si="7"/>
        <v>-53329.015755477711</v>
      </c>
      <c r="F107">
        <f t="shared" si="8"/>
        <v>-53329</v>
      </c>
      <c r="G107" s="12">
        <f t="shared" si="11"/>
        <v>-3.6534289974952117E-3</v>
      </c>
      <c r="J107" s="12">
        <f>G107</f>
        <v>-3.6534289974952117E-3</v>
      </c>
      <c r="Q107" s="2">
        <f t="shared" si="10"/>
        <v>25872.257060000004</v>
      </c>
      <c r="R107" s="36"/>
    </row>
    <row r="108" spans="1:32" x14ac:dyDescent="0.2">
      <c r="A108" t="s">
        <v>97</v>
      </c>
      <c r="B108" s="5" t="s">
        <v>92</v>
      </c>
      <c r="C108" s="33">
        <v>40891.915300000001</v>
      </c>
      <c r="D108" s="18">
        <v>5.0000000000000001E-4</v>
      </c>
      <c r="E108">
        <f t="shared" si="7"/>
        <v>-53324.020824820873</v>
      </c>
      <c r="F108">
        <f t="shared" si="8"/>
        <v>-53324</v>
      </c>
      <c r="G108" s="12">
        <f t="shared" si="11"/>
        <v>-4.8289240003214218E-3</v>
      </c>
      <c r="J108" s="12">
        <f>G108</f>
        <v>-4.8289240003214218E-3</v>
      </c>
      <c r="Q108" s="2">
        <f t="shared" si="10"/>
        <v>25873.415300000001</v>
      </c>
      <c r="R108" s="36"/>
      <c r="AB108">
        <v>7</v>
      </c>
      <c r="AD108" t="s">
        <v>26</v>
      </c>
      <c r="AF108" t="s">
        <v>28</v>
      </c>
    </row>
    <row r="109" spans="1:32" x14ac:dyDescent="0.2">
      <c r="A109" t="s">
        <v>97</v>
      </c>
      <c r="B109" s="5" t="s">
        <v>92</v>
      </c>
      <c r="C109" s="33">
        <v>40895.857559999997</v>
      </c>
      <c r="D109" s="18">
        <v>5.0000000000000001E-4</v>
      </c>
      <c r="E109">
        <f t="shared" si="7"/>
        <v>-53307.019758261915</v>
      </c>
      <c r="F109">
        <f t="shared" si="8"/>
        <v>-53307</v>
      </c>
      <c r="G109" s="12">
        <f t="shared" si="11"/>
        <v>-4.5816070050932467E-3</v>
      </c>
      <c r="J109" s="12">
        <f>G109</f>
        <v>-4.5816070050932467E-3</v>
      </c>
      <c r="Q109" s="2">
        <f t="shared" si="10"/>
        <v>25877.357559999997</v>
      </c>
      <c r="R109" s="36"/>
    </row>
    <row r="110" spans="1:32" x14ac:dyDescent="0.2">
      <c r="A110" t="s">
        <v>97</v>
      </c>
      <c r="B110" s="5" t="s">
        <v>92</v>
      </c>
      <c r="C110" s="33">
        <v>41215.85615</v>
      </c>
      <c r="D110" s="18">
        <v>5.0000000000000001E-4</v>
      </c>
      <c r="E110">
        <f t="shared" si="7"/>
        <v>-51927.020131812198</v>
      </c>
      <c r="F110">
        <f t="shared" si="8"/>
        <v>-51927</v>
      </c>
      <c r="G110" s="12">
        <f t="shared" si="11"/>
        <v>-4.6682269967277534E-3</v>
      </c>
      <c r="J110" s="12">
        <f>G110</f>
        <v>-4.6682269967277534E-3</v>
      </c>
      <c r="Q110" s="2">
        <f t="shared" si="10"/>
        <v>26197.35615</v>
      </c>
      <c r="R110" s="36"/>
    </row>
    <row r="111" spans="1:32" x14ac:dyDescent="0.2">
      <c r="A111" t="s">
        <v>97</v>
      </c>
      <c r="B111" s="5" t="s">
        <v>92</v>
      </c>
      <c r="C111" s="33">
        <v>41221.885049999997</v>
      </c>
      <c r="D111" s="18">
        <v>5.0000000000000001E-4</v>
      </c>
      <c r="E111">
        <f t="shared" si="7"/>
        <v>-51901.020393038663</v>
      </c>
      <c r="F111">
        <f t="shared" si="8"/>
        <v>-51901</v>
      </c>
      <c r="G111" s="12">
        <f t="shared" si="11"/>
        <v>-4.7288010027841665E-3</v>
      </c>
      <c r="J111" s="12">
        <f>G111</f>
        <v>-4.7288010027841665E-3</v>
      </c>
      <c r="Q111" s="2">
        <f t="shared" si="10"/>
        <v>26203.385049999997</v>
      </c>
      <c r="R111" s="36"/>
    </row>
    <row r="112" spans="1:32" x14ac:dyDescent="0.2">
      <c r="A112" s="63" t="s">
        <v>975</v>
      </c>
      <c r="B112" s="64" t="s">
        <v>92</v>
      </c>
      <c r="C112" s="65">
        <v>41221.885499999997</v>
      </c>
      <c r="D112" s="18"/>
      <c r="E112">
        <f t="shared" si="7"/>
        <v>-51901.018452405639</v>
      </c>
      <c r="F112">
        <f t="shared" si="8"/>
        <v>-51901</v>
      </c>
      <c r="G112" s="12">
        <f t="shared" si="11"/>
        <v>-4.2788010032381862E-3</v>
      </c>
      <c r="K112" s="12">
        <f>G112</f>
        <v>-4.2788010032381862E-3</v>
      </c>
      <c r="O112" s="12">
        <f ca="1">+C$11+C$12*$F112</f>
        <v>-1.2644500658347569E-2</v>
      </c>
      <c r="Q112" s="2">
        <f t="shared" si="10"/>
        <v>26203.385499999997</v>
      </c>
      <c r="R112" s="36"/>
      <c r="AB112">
        <v>4</v>
      </c>
      <c r="AD112" t="s">
        <v>26</v>
      </c>
      <c r="AF112" t="s">
        <v>28</v>
      </c>
    </row>
    <row r="113" spans="1:32" x14ac:dyDescent="0.2">
      <c r="A113" t="s">
        <v>29</v>
      </c>
      <c r="B113" s="5"/>
      <c r="C113" s="18">
        <v>41901.536</v>
      </c>
      <c r="D113" s="18"/>
      <c r="E113">
        <f t="shared" si="7"/>
        <v>-48970.013549801668</v>
      </c>
      <c r="F113">
        <f t="shared" si="8"/>
        <v>-48970</v>
      </c>
      <c r="G113" s="12">
        <f t="shared" si="11"/>
        <v>-3.14197000261629E-3</v>
      </c>
      <c r="I113" s="12">
        <f>+G113</f>
        <v>-3.14197000261629E-3</v>
      </c>
      <c r="Q113" s="2">
        <f t="shared" si="10"/>
        <v>26883.036</v>
      </c>
      <c r="R113" s="36"/>
    </row>
    <row r="114" spans="1:32" x14ac:dyDescent="0.2">
      <c r="A114" t="s">
        <v>29</v>
      </c>
      <c r="B114" s="5"/>
      <c r="C114" s="18">
        <v>41904.555999999997</v>
      </c>
      <c r="D114" s="18"/>
      <c r="E114">
        <f t="shared" si="7"/>
        <v>-48956.989745940926</v>
      </c>
      <c r="F114">
        <f t="shared" si="8"/>
        <v>-48957</v>
      </c>
      <c r="G114" s="12">
        <f t="shared" si="11"/>
        <v>2.3777429960318841E-3</v>
      </c>
      <c r="I114" s="12">
        <f>+G114</f>
        <v>2.3777429960318841E-3</v>
      </c>
      <c r="Q114" s="2">
        <f t="shared" si="10"/>
        <v>26886.055999999997</v>
      </c>
      <c r="R114" s="36"/>
      <c r="AB114">
        <v>6</v>
      </c>
      <c r="AD114" t="s">
        <v>26</v>
      </c>
      <c r="AF114" t="s">
        <v>28</v>
      </c>
    </row>
    <row r="115" spans="1:32" x14ac:dyDescent="0.2">
      <c r="A115" t="s">
        <v>97</v>
      </c>
      <c r="B115" s="5" t="s">
        <v>92</v>
      </c>
      <c r="C115" s="33">
        <v>41918.927029999999</v>
      </c>
      <c r="D115" s="18">
        <v>5.0000000000000001E-4</v>
      </c>
      <c r="E115">
        <f t="shared" si="7"/>
        <v>-48895.014422763095</v>
      </c>
      <c r="F115">
        <f t="shared" si="8"/>
        <v>-48895</v>
      </c>
      <c r="G115" s="12">
        <f t="shared" si="11"/>
        <v>-3.3443950014770962E-3</v>
      </c>
      <c r="J115" s="12">
        <f>G115</f>
        <v>-3.3443950014770962E-3</v>
      </c>
      <c r="Q115" s="2">
        <f t="shared" si="10"/>
        <v>26900.427029999999</v>
      </c>
      <c r="R115" s="36"/>
      <c r="AB115">
        <v>5</v>
      </c>
      <c r="AD115" t="s">
        <v>26</v>
      </c>
      <c r="AF115" t="s">
        <v>28</v>
      </c>
    </row>
    <row r="116" spans="1:32" x14ac:dyDescent="0.2">
      <c r="A116" t="s">
        <v>29</v>
      </c>
      <c r="B116" s="5"/>
      <c r="C116" s="18">
        <v>41929.597000000002</v>
      </c>
      <c r="D116" s="18"/>
      <c r="E116">
        <f t="shared" si="7"/>
        <v>-48848.999986842507</v>
      </c>
      <c r="F116">
        <f t="shared" si="8"/>
        <v>-48849</v>
      </c>
      <c r="G116" s="12">
        <f t="shared" si="11"/>
        <v>3.0509982025250793E-6</v>
      </c>
      <c r="I116" s="12">
        <f>+G116</f>
        <v>3.0509982025250793E-6</v>
      </c>
      <c r="Q116" s="2">
        <f t="shared" si="10"/>
        <v>26911.097000000002</v>
      </c>
      <c r="R116" s="36"/>
      <c r="AB116">
        <v>4</v>
      </c>
      <c r="AD116" t="s">
        <v>26</v>
      </c>
      <c r="AF116" t="s">
        <v>28</v>
      </c>
    </row>
    <row r="117" spans="1:32" x14ac:dyDescent="0.2">
      <c r="A117" t="s">
        <v>29</v>
      </c>
      <c r="B117" s="5"/>
      <c r="C117" s="18">
        <v>41932.608999999997</v>
      </c>
      <c r="D117" s="18"/>
      <c r="E117">
        <f t="shared" si="7"/>
        <v>-48836.010683124448</v>
      </c>
      <c r="F117">
        <f t="shared" si="8"/>
        <v>-48836</v>
      </c>
      <c r="G117" s="12">
        <f t="shared" si="11"/>
        <v>-2.4772360047791153E-3</v>
      </c>
      <c r="I117" s="12">
        <f>+G117</f>
        <v>-2.4772360047791153E-3</v>
      </c>
      <c r="Q117" s="2">
        <f t="shared" si="10"/>
        <v>26914.108999999997</v>
      </c>
      <c r="R117" s="36"/>
      <c r="AB117">
        <v>6</v>
      </c>
      <c r="AD117" t="s">
        <v>26</v>
      </c>
      <c r="AF117" t="s">
        <v>28</v>
      </c>
    </row>
    <row r="118" spans="1:32" x14ac:dyDescent="0.2">
      <c r="A118" t="s">
        <v>97</v>
      </c>
      <c r="B118" s="5" t="s">
        <v>92</v>
      </c>
      <c r="C118" s="33">
        <v>41945.82645</v>
      </c>
      <c r="D118" s="18">
        <v>5.0000000000000001E-4</v>
      </c>
      <c r="E118">
        <f t="shared" si="7"/>
        <v>-48779.010194270348</v>
      </c>
      <c r="F118">
        <f t="shared" si="8"/>
        <v>-48779</v>
      </c>
      <c r="G118" s="12">
        <f t="shared" si="11"/>
        <v>-2.3638790007680655E-3</v>
      </c>
      <c r="J118" s="12">
        <f>G118</f>
        <v>-2.3638790007680655E-3</v>
      </c>
      <c r="Q118" s="2">
        <f t="shared" si="10"/>
        <v>26927.32645</v>
      </c>
      <c r="R118" s="36"/>
      <c r="AB118">
        <v>6</v>
      </c>
      <c r="AD118" t="s">
        <v>26</v>
      </c>
      <c r="AF118" t="s">
        <v>28</v>
      </c>
    </row>
    <row r="119" spans="1:32" x14ac:dyDescent="0.2">
      <c r="A119" t="s">
        <v>29</v>
      </c>
      <c r="B119" s="5"/>
      <c r="C119" s="18">
        <v>41953.48</v>
      </c>
      <c r="D119" s="18"/>
      <c r="E119">
        <f t="shared" si="7"/>
        <v>-48746.004123396669</v>
      </c>
      <c r="F119">
        <f t="shared" si="8"/>
        <v>-48746</v>
      </c>
      <c r="G119" s="12">
        <f t="shared" si="11"/>
        <v>-9.5614599558757618E-4</v>
      </c>
      <c r="I119" s="12">
        <f t="shared" ref="I119:I139" si="13">+G119</f>
        <v>-9.5614599558757618E-4</v>
      </c>
      <c r="Q119" s="2">
        <f t="shared" si="10"/>
        <v>26934.980000000003</v>
      </c>
      <c r="R119" s="36"/>
      <c r="AB119">
        <v>6</v>
      </c>
      <c r="AD119" t="s">
        <v>26</v>
      </c>
      <c r="AF119" t="s">
        <v>28</v>
      </c>
    </row>
    <row r="120" spans="1:32" x14ac:dyDescent="0.2">
      <c r="A120" t="s">
        <v>29</v>
      </c>
      <c r="B120" s="5"/>
      <c r="C120" s="18">
        <v>41954.409</v>
      </c>
      <c r="D120" s="18"/>
      <c r="E120">
        <f t="shared" si="7"/>
        <v>-48741.997794328257</v>
      </c>
      <c r="F120">
        <f t="shared" si="8"/>
        <v>-48742</v>
      </c>
      <c r="G120" s="12">
        <f t="shared" si="11"/>
        <v>5.1145799807272851E-4</v>
      </c>
      <c r="I120" s="12">
        <f t="shared" si="13"/>
        <v>5.1145799807272851E-4</v>
      </c>
      <c r="Q120" s="2">
        <f t="shared" si="10"/>
        <v>26935.909</v>
      </c>
      <c r="R120" s="36"/>
      <c r="AB120">
        <v>5</v>
      </c>
      <c r="AD120" t="s">
        <v>26</v>
      </c>
      <c r="AF120" t="s">
        <v>28</v>
      </c>
    </row>
    <row r="121" spans="1:32" x14ac:dyDescent="0.2">
      <c r="A121" t="s">
        <v>30</v>
      </c>
      <c r="B121" s="5"/>
      <c r="C121" s="18">
        <v>41976.434999999998</v>
      </c>
      <c r="D121" s="18"/>
      <c r="E121">
        <f t="shared" si="7"/>
        <v>-48647.010276501453</v>
      </c>
      <c r="F121">
        <f t="shared" si="8"/>
        <v>-48647</v>
      </c>
      <c r="G121" s="12">
        <f t="shared" si="11"/>
        <v>-2.3829470010241494E-3</v>
      </c>
      <c r="I121" s="12">
        <f t="shared" si="13"/>
        <v>-2.3829470010241494E-3</v>
      </c>
      <c r="Q121" s="2">
        <f t="shared" si="10"/>
        <v>26957.934999999998</v>
      </c>
      <c r="R121" s="36"/>
      <c r="AB121">
        <v>5</v>
      </c>
      <c r="AD121" t="s">
        <v>26</v>
      </c>
      <c r="AF121" t="s">
        <v>28</v>
      </c>
    </row>
    <row r="122" spans="1:32" x14ac:dyDescent="0.2">
      <c r="A122" t="s">
        <v>30</v>
      </c>
      <c r="B122" s="5"/>
      <c r="C122" s="18">
        <v>41980.375999999997</v>
      </c>
      <c r="D122" s="18"/>
      <c r="E122">
        <f t="shared" si="7"/>
        <v>-48630.014643714952</v>
      </c>
      <c r="F122">
        <f t="shared" si="8"/>
        <v>-48630</v>
      </c>
      <c r="G122" s="12">
        <f t="shared" si="11"/>
        <v>-3.3956300030695274E-3</v>
      </c>
      <c r="I122" s="12">
        <f t="shared" si="13"/>
        <v>-3.3956300030695274E-3</v>
      </c>
      <c r="Q122" s="2">
        <f t="shared" si="10"/>
        <v>26961.875999999997</v>
      </c>
      <c r="R122" s="36"/>
      <c r="AB122">
        <v>4</v>
      </c>
      <c r="AD122" t="s">
        <v>26</v>
      </c>
      <c r="AF122" t="s">
        <v>28</v>
      </c>
    </row>
    <row r="123" spans="1:32" x14ac:dyDescent="0.2">
      <c r="A123" t="s">
        <v>30</v>
      </c>
      <c r="B123" s="5"/>
      <c r="C123" s="18">
        <v>41984.322</v>
      </c>
      <c r="D123" s="18"/>
      <c r="E123">
        <f t="shared" si="7"/>
        <v>-48612.997448339265</v>
      </c>
      <c r="F123">
        <f t="shared" si="8"/>
        <v>-48613</v>
      </c>
      <c r="G123" s="12">
        <f t="shared" si="11"/>
        <v>5.9168699954170734E-4</v>
      </c>
      <c r="I123" s="12">
        <f t="shared" si="13"/>
        <v>5.9168699954170734E-4</v>
      </c>
      <c r="Q123" s="2">
        <f t="shared" si="10"/>
        <v>26965.822</v>
      </c>
      <c r="R123" s="36"/>
      <c r="AB123">
        <v>7</v>
      </c>
      <c r="AD123" t="s">
        <v>26</v>
      </c>
      <c r="AF123" t="s">
        <v>28</v>
      </c>
    </row>
    <row r="124" spans="1:32" x14ac:dyDescent="0.2">
      <c r="A124" t="s">
        <v>30</v>
      </c>
      <c r="B124" s="5"/>
      <c r="C124" s="18">
        <v>42006.349000000002</v>
      </c>
      <c r="D124" s="18"/>
      <c r="E124">
        <f t="shared" si="7"/>
        <v>-48518.005617994604</v>
      </c>
      <c r="F124">
        <f t="shared" si="8"/>
        <v>-48518</v>
      </c>
      <c r="G124" s="12">
        <f t="shared" si="11"/>
        <v>-1.3027179957134649E-3</v>
      </c>
      <c r="I124" s="12">
        <f t="shared" si="13"/>
        <v>-1.3027179957134649E-3</v>
      </c>
      <c r="Q124" s="2">
        <f t="shared" si="10"/>
        <v>26987.849000000002</v>
      </c>
      <c r="R124" s="36"/>
      <c r="AB124">
        <v>5</v>
      </c>
      <c r="AD124" t="s">
        <v>26</v>
      </c>
      <c r="AF124" t="s">
        <v>28</v>
      </c>
    </row>
    <row r="125" spans="1:32" x14ac:dyDescent="0.2">
      <c r="A125" t="s">
        <v>30</v>
      </c>
      <c r="B125" s="5"/>
      <c r="C125" s="18">
        <v>42009.362000000001</v>
      </c>
      <c r="D125" s="18"/>
      <c r="E125">
        <f t="shared" si="7"/>
        <v>-48505.012001758696</v>
      </c>
      <c r="F125">
        <f t="shared" si="8"/>
        <v>-48505</v>
      </c>
      <c r="G125" s="12">
        <f t="shared" si="11"/>
        <v>-2.7830050021293573E-3</v>
      </c>
      <c r="I125" s="12">
        <f t="shared" si="13"/>
        <v>-2.7830050021293573E-3</v>
      </c>
      <c r="Q125" s="2">
        <f t="shared" si="10"/>
        <v>26990.862000000001</v>
      </c>
      <c r="R125" s="36"/>
      <c r="AB125">
        <v>6</v>
      </c>
      <c r="AD125" t="s">
        <v>26</v>
      </c>
      <c r="AF125" t="s">
        <v>28</v>
      </c>
    </row>
    <row r="126" spans="1:32" x14ac:dyDescent="0.2">
      <c r="A126" t="s">
        <v>30</v>
      </c>
      <c r="B126" s="5"/>
      <c r="C126" s="18">
        <v>42010.29</v>
      </c>
      <c r="D126" s="18"/>
      <c r="E126">
        <f t="shared" si="7"/>
        <v>-48501.009985208104</v>
      </c>
      <c r="F126">
        <f t="shared" si="8"/>
        <v>-48501</v>
      </c>
      <c r="G126" s="12">
        <f t="shared" si="11"/>
        <v>-2.315400997758843E-3</v>
      </c>
      <c r="I126" s="12">
        <f t="shared" si="13"/>
        <v>-2.315400997758843E-3</v>
      </c>
      <c r="Q126" s="2">
        <f t="shared" si="10"/>
        <v>26991.79</v>
      </c>
      <c r="R126" s="36"/>
      <c r="AB126">
        <v>4</v>
      </c>
      <c r="AD126" t="s">
        <v>26</v>
      </c>
      <c r="AF126" t="s">
        <v>28</v>
      </c>
    </row>
    <row r="127" spans="1:32" x14ac:dyDescent="0.2">
      <c r="A127" t="s">
        <v>30</v>
      </c>
      <c r="B127" s="5"/>
      <c r="C127" s="18">
        <v>42011.447999999997</v>
      </c>
      <c r="D127" s="18"/>
      <c r="E127">
        <f t="shared" si="7"/>
        <v>-48496.01608955556</v>
      </c>
      <c r="F127">
        <f t="shared" si="8"/>
        <v>-48496</v>
      </c>
      <c r="G127" s="12">
        <f t="shared" si="11"/>
        <v>-3.7308960017981008E-3</v>
      </c>
      <c r="I127" s="12">
        <f t="shared" si="13"/>
        <v>-3.7308960017981008E-3</v>
      </c>
      <c r="Q127" s="2">
        <f t="shared" si="10"/>
        <v>26992.947999999997</v>
      </c>
      <c r="R127" s="36"/>
      <c r="AB127">
        <v>4</v>
      </c>
      <c r="AD127" t="s">
        <v>26</v>
      </c>
      <c r="AF127" t="s">
        <v>28</v>
      </c>
    </row>
    <row r="128" spans="1:32" x14ac:dyDescent="0.2">
      <c r="A128" t="s">
        <v>31</v>
      </c>
      <c r="B128" s="5"/>
      <c r="C128" s="18">
        <v>42036.495999999999</v>
      </c>
      <c r="D128" s="18"/>
      <c r="E128">
        <f t="shared" si="7"/>
        <v>-48387.996142832308</v>
      </c>
      <c r="F128">
        <f t="shared" si="8"/>
        <v>-48388</v>
      </c>
      <c r="G128" s="12">
        <f t="shared" si="11"/>
        <v>8.9441199816064909E-4</v>
      </c>
      <c r="I128" s="12">
        <f t="shared" si="13"/>
        <v>8.9441199816064909E-4</v>
      </c>
      <c r="Q128" s="2">
        <f t="shared" si="10"/>
        <v>27017.995999999999</v>
      </c>
      <c r="R128" s="36"/>
      <c r="AB128">
        <v>6</v>
      </c>
      <c r="AD128" t="s">
        <v>26</v>
      </c>
      <c r="AF128" t="s">
        <v>28</v>
      </c>
    </row>
    <row r="129" spans="1:32" x14ac:dyDescent="0.2">
      <c r="A129" t="s">
        <v>31</v>
      </c>
      <c r="B129" s="5"/>
      <c r="C129" s="18">
        <v>42037.417000000001</v>
      </c>
      <c r="D129" s="18"/>
      <c r="E129">
        <f t="shared" si="7"/>
        <v>-48384.02431390655</v>
      </c>
      <c r="F129">
        <f t="shared" si="8"/>
        <v>-48384</v>
      </c>
      <c r="G129" s="12">
        <f t="shared" si="11"/>
        <v>-5.6379839952569455E-3</v>
      </c>
      <c r="I129" s="12">
        <f t="shared" si="13"/>
        <v>-5.6379839952569455E-3</v>
      </c>
      <c r="Q129" s="2">
        <f t="shared" si="10"/>
        <v>27018.917000000001</v>
      </c>
      <c r="R129" s="36"/>
      <c r="AB129">
        <v>7</v>
      </c>
      <c r="AD129" t="s">
        <v>26</v>
      </c>
      <c r="AF129" t="s">
        <v>28</v>
      </c>
    </row>
    <row r="130" spans="1:32" x14ac:dyDescent="0.2">
      <c r="A130" t="s">
        <v>31</v>
      </c>
      <c r="B130" s="5"/>
      <c r="C130" s="18">
        <v>42058.29</v>
      </c>
      <c r="D130" s="18"/>
      <c r="E130">
        <f t="shared" si="7"/>
        <v>-48294.009129143131</v>
      </c>
      <c r="F130">
        <f t="shared" si="8"/>
        <v>-48294</v>
      </c>
      <c r="G130" s="12">
        <f t="shared" si="11"/>
        <v>-2.116894000209868E-3</v>
      </c>
      <c r="I130" s="12">
        <f t="shared" si="13"/>
        <v>-2.116894000209868E-3</v>
      </c>
      <c r="Q130" s="2">
        <f t="shared" si="10"/>
        <v>27039.79</v>
      </c>
      <c r="R130" s="36"/>
      <c r="AB130">
        <v>6</v>
      </c>
      <c r="AD130" t="s">
        <v>26</v>
      </c>
      <c r="AF130" t="s">
        <v>28</v>
      </c>
    </row>
    <row r="131" spans="1:32" x14ac:dyDescent="0.2">
      <c r="A131" t="s">
        <v>32</v>
      </c>
      <c r="B131" s="5"/>
      <c r="C131" s="18">
        <v>42361.355000000003</v>
      </c>
      <c r="D131" s="18"/>
      <c r="E131">
        <f t="shared" si="7"/>
        <v>-46987.035911573694</v>
      </c>
      <c r="F131">
        <f t="shared" si="8"/>
        <v>-46987</v>
      </c>
      <c r="G131" s="12">
        <f t="shared" ref="G131:G162" si="14">+C131-(C$7+F131*C$8)</f>
        <v>-8.3272869960637763E-3</v>
      </c>
      <c r="I131" s="12">
        <f t="shared" si="13"/>
        <v>-8.3272869960637763E-3</v>
      </c>
      <c r="Q131" s="2">
        <f t="shared" si="10"/>
        <v>27342.855000000003</v>
      </c>
      <c r="R131" s="36"/>
      <c r="AB131">
        <v>7</v>
      </c>
      <c r="AD131" t="s">
        <v>41</v>
      </c>
      <c r="AF131" t="s">
        <v>28</v>
      </c>
    </row>
    <row r="132" spans="1:32" x14ac:dyDescent="0.2">
      <c r="A132" t="s">
        <v>32</v>
      </c>
      <c r="B132" s="5"/>
      <c r="C132" s="18">
        <v>42365.307000000001</v>
      </c>
      <c r="D132" s="18"/>
      <c r="E132">
        <f t="shared" si="7"/>
        <v>-46969.992841091022</v>
      </c>
      <c r="F132">
        <f t="shared" si="8"/>
        <v>-46970</v>
      </c>
      <c r="G132" s="12">
        <f t="shared" si="14"/>
        <v>1.6600300004938617E-3</v>
      </c>
      <c r="I132" s="12">
        <f t="shared" si="13"/>
        <v>1.6600300004938617E-3</v>
      </c>
      <c r="Q132" s="2">
        <f t="shared" si="10"/>
        <v>27346.807000000001</v>
      </c>
      <c r="R132" s="36"/>
      <c r="AB132">
        <v>6</v>
      </c>
      <c r="AD132" t="s">
        <v>26</v>
      </c>
      <c r="AF132" t="s">
        <v>28</v>
      </c>
    </row>
    <row r="133" spans="1:32" x14ac:dyDescent="0.2">
      <c r="A133" t="s">
        <v>32</v>
      </c>
      <c r="B133" s="5"/>
      <c r="C133" s="18">
        <v>42367.389000000003</v>
      </c>
      <c r="D133" s="18"/>
      <c r="E133">
        <f t="shared" si="7"/>
        <v>-46961.014178959194</v>
      </c>
      <c r="F133">
        <f t="shared" si="8"/>
        <v>-46961</v>
      </c>
      <c r="G133" s="12">
        <f t="shared" si="14"/>
        <v>-3.287860999989789E-3</v>
      </c>
      <c r="I133" s="12">
        <f t="shared" si="13"/>
        <v>-3.287860999989789E-3</v>
      </c>
      <c r="Q133" s="2">
        <f t="shared" si="10"/>
        <v>27348.889000000003</v>
      </c>
      <c r="R133" s="36"/>
      <c r="AB133">
        <v>6</v>
      </c>
      <c r="AD133" t="s">
        <v>26</v>
      </c>
      <c r="AF133" t="s">
        <v>28</v>
      </c>
    </row>
    <row r="134" spans="1:32" x14ac:dyDescent="0.2">
      <c r="A134" t="s">
        <v>33</v>
      </c>
      <c r="B134" s="5"/>
      <c r="C134" s="18">
        <v>42385.245000000003</v>
      </c>
      <c r="D134" s="18"/>
      <c r="E134">
        <f t="shared" si="7"/>
        <v>-46884.009860503022</v>
      </c>
      <c r="F134">
        <f t="shared" si="8"/>
        <v>-46884</v>
      </c>
      <c r="G134" s="12">
        <f t="shared" si="14"/>
        <v>-2.2864839993417263E-3</v>
      </c>
      <c r="I134" s="12">
        <f t="shared" si="13"/>
        <v>-2.2864839993417263E-3</v>
      </c>
      <c r="Q134" s="2">
        <f t="shared" si="10"/>
        <v>27366.745000000003</v>
      </c>
      <c r="R134" s="36"/>
      <c r="AB134">
        <v>8</v>
      </c>
      <c r="AD134" t="s">
        <v>26</v>
      </c>
      <c r="AF134" t="s">
        <v>28</v>
      </c>
    </row>
    <row r="135" spans="1:32" x14ac:dyDescent="0.2">
      <c r="A135" t="s">
        <v>33</v>
      </c>
      <c r="B135" s="5"/>
      <c r="C135" s="18">
        <v>42395.222000000002</v>
      </c>
      <c r="D135" s="18"/>
      <c r="E135">
        <f t="shared" si="7"/>
        <v>-46840.983870066353</v>
      </c>
      <c r="F135">
        <f t="shared" si="8"/>
        <v>-46841</v>
      </c>
      <c r="G135" s="12">
        <f t="shared" si="14"/>
        <v>3.7402590023702942E-3</v>
      </c>
      <c r="I135" s="12">
        <f t="shared" si="13"/>
        <v>3.7402590023702942E-3</v>
      </c>
      <c r="Q135" s="2">
        <f t="shared" si="10"/>
        <v>27376.722000000002</v>
      </c>
      <c r="R135" s="36"/>
      <c r="AB135">
        <v>6</v>
      </c>
      <c r="AD135" t="s">
        <v>26</v>
      </c>
      <c r="AF135" t="s">
        <v>28</v>
      </c>
    </row>
    <row r="136" spans="1:32" x14ac:dyDescent="0.2">
      <c r="A136" t="s">
        <v>33</v>
      </c>
      <c r="B136" s="5"/>
      <c r="C136" s="18">
        <v>42402.408000000003</v>
      </c>
      <c r="D136" s="18"/>
      <c r="E136">
        <f t="shared" si="7"/>
        <v>-46809.994116906288</v>
      </c>
      <c r="F136">
        <f t="shared" si="8"/>
        <v>-46810</v>
      </c>
      <c r="G136" s="12">
        <f t="shared" si="14"/>
        <v>1.3641900004586205E-3</v>
      </c>
      <c r="I136" s="12">
        <f t="shared" si="13"/>
        <v>1.3641900004586205E-3</v>
      </c>
      <c r="Q136" s="2">
        <f t="shared" si="10"/>
        <v>27383.908000000003</v>
      </c>
      <c r="R136" s="36"/>
      <c r="AB136">
        <v>5</v>
      </c>
      <c r="AD136" t="s">
        <v>26</v>
      </c>
      <c r="AF136" t="s">
        <v>28</v>
      </c>
    </row>
    <row r="137" spans="1:32" x14ac:dyDescent="0.2">
      <c r="A137" t="s">
        <v>34</v>
      </c>
      <c r="B137" s="5"/>
      <c r="C137" s="18">
        <v>42426.292000000001</v>
      </c>
      <c r="D137" s="18"/>
      <c r="E137">
        <f t="shared" si="7"/>
        <v>-46706.99394094263</v>
      </c>
      <c r="F137">
        <f t="shared" si="8"/>
        <v>-46707</v>
      </c>
      <c r="G137" s="12">
        <f t="shared" si="14"/>
        <v>1.4049930032342672E-3</v>
      </c>
      <c r="I137" s="12">
        <f t="shared" si="13"/>
        <v>1.4049930032342672E-3</v>
      </c>
      <c r="Q137" s="2">
        <f t="shared" si="10"/>
        <v>27407.792000000001</v>
      </c>
      <c r="R137" s="36"/>
      <c r="AB137">
        <v>6</v>
      </c>
      <c r="AD137" t="s">
        <v>26</v>
      </c>
      <c r="AF137" t="s">
        <v>28</v>
      </c>
    </row>
    <row r="138" spans="1:32" x14ac:dyDescent="0.2">
      <c r="A138" t="s">
        <v>35</v>
      </c>
      <c r="B138" s="5"/>
      <c r="C138" s="18">
        <v>42669.536</v>
      </c>
      <c r="D138" s="18"/>
      <c r="E138">
        <f t="shared" si="7"/>
        <v>-45657.999852762019</v>
      </c>
      <c r="F138">
        <f t="shared" si="8"/>
        <v>-45658</v>
      </c>
      <c r="G138" s="12">
        <f t="shared" si="14"/>
        <v>3.4142001823056489E-5</v>
      </c>
      <c r="I138" s="12">
        <f t="shared" si="13"/>
        <v>3.4142001823056489E-5</v>
      </c>
      <c r="Q138" s="2">
        <f t="shared" si="10"/>
        <v>27651.036</v>
      </c>
      <c r="R138" s="36"/>
      <c r="AB138">
        <v>6</v>
      </c>
      <c r="AD138" t="s">
        <v>26</v>
      </c>
      <c r="AF138" t="s">
        <v>28</v>
      </c>
    </row>
    <row r="139" spans="1:32" x14ac:dyDescent="0.2">
      <c r="A139" t="s">
        <v>35</v>
      </c>
      <c r="B139" s="5"/>
      <c r="C139" s="18">
        <v>42671.62</v>
      </c>
      <c r="D139" s="18"/>
      <c r="E139">
        <f t="shared" si="7"/>
        <v>-45649.012565594523</v>
      </c>
      <c r="F139">
        <f t="shared" si="8"/>
        <v>-45649</v>
      </c>
      <c r="G139" s="12">
        <f t="shared" si="14"/>
        <v>-2.9137489982531406E-3</v>
      </c>
      <c r="I139" s="12">
        <f t="shared" si="13"/>
        <v>-2.9137489982531406E-3</v>
      </c>
      <c r="Q139" s="2">
        <f t="shared" si="10"/>
        <v>27653.120000000003</v>
      </c>
      <c r="R139" s="36"/>
      <c r="AB139">
        <v>5</v>
      </c>
      <c r="AD139" t="s">
        <v>26</v>
      </c>
      <c r="AF139" t="s">
        <v>28</v>
      </c>
    </row>
    <row r="140" spans="1:32" x14ac:dyDescent="0.2">
      <c r="A140" t="s">
        <v>97</v>
      </c>
      <c r="B140" s="5" t="s">
        <v>92</v>
      </c>
      <c r="C140" s="33">
        <v>42696.895779999999</v>
      </c>
      <c r="D140" s="18">
        <v>5.0000000000000001E-4</v>
      </c>
      <c r="E140">
        <f t="shared" si="7"/>
        <v>-45540.010313558909</v>
      </c>
      <c r="F140">
        <f t="shared" si="8"/>
        <v>-45540</v>
      </c>
      <c r="G140" s="12">
        <f t="shared" si="14"/>
        <v>-2.391540001553949E-3</v>
      </c>
      <c r="J140" s="12">
        <f>G140</f>
        <v>-2.391540001553949E-3</v>
      </c>
      <c r="Q140" s="2">
        <f t="shared" si="10"/>
        <v>27678.395779999999</v>
      </c>
      <c r="R140" s="36"/>
      <c r="AB140">
        <v>6</v>
      </c>
      <c r="AD140" t="s">
        <v>26</v>
      </c>
      <c r="AF140" t="s">
        <v>28</v>
      </c>
    </row>
    <row r="141" spans="1:32" x14ac:dyDescent="0.2">
      <c r="A141" t="s">
        <v>97</v>
      </c>
      <c r="B141" s="5" t="s">
        <v>92</v>
      </c>
      <c r="C141" s="33">
        <v>42698.984250000001</v>
      </c>
      <c r="D141" s="18">
        <v>5.0000000000000001E-4</v>
      </c>
      <c r="E141">
        <f t="shared" si="7"/>
        <v>-45531.003749436692</v>
      </c>
      <c r="F141">
        <f t="shared" si="8"/>
        <v>-45531</v>
      </c>
      <c r="G141" s="12">
        <f t="shared" si="14"/>
        <v>-8.6943100177450106E-4</v>
      </c>
      <c r="J141" s="12">
        <f>G141</f>
        <v>-8.6943100177450106E-4</v>
      </c>
      <c r="Q141" s="2">
        <f t="shared" si="10"/>
        <v>27680.484250000001</v>
      </c>
      <c r="R141" s="36"/>
      <c r="AB141">
        <v>6</v>
      </c>
      <c r="AD141" t="s">
        <v>26</v>
      </c>
      <c r="AF141" t="s">
        <v>28</v>
      </c>
    </row>
    <row r="142" spans="1:32" x14ac:dyDescent="0.2">
      <c r="A142" t="s">
        <v>97</v>
      </c>
      <c r="B142" s="5" t="s">
        <v>92</v>
      </c>
      <c r="C142" s="33">
        <v>42700.838929999998</v>
      </c>
      <c r="D142" s="18">
        <v>5.0000000000000001E-4</v>
      </c>
      <c r="E142">
        <f t="shared" si="7"/>
        <v>-45523.00540885907</v>
      </c>
      <c r="F142">
        <f t="shared" si="8"/>
        <v>-45523</v>
      </c>
      <c r="G142" s="12">
        <f t="shared" si="14"/>
        <v>-1.2542230033432133E-3</v>
      </c>
      <c r="J142" s="12">
        <f>G142</f>
        <v>-1.2542230033432133E-3</v>
      </c>
      <c r="Q142" s="2">
        <f t="shared" si="10"/>
        <v>27682.338929999998</v>
      </c>
      <c r="R142" s="36"/>
      <c r="AB142">
        <v>4</v>
      </c>
      <c r="AD142" t="s">
        <v>26</v>
      </c>
      <c r="AF142" t="s">
        <v>28</v>
      </c>
    </row>
    <row r="143" spans="1:32" x14ac:dyDescent="0.2">
      <c r="A143" t="s">
        <v>97</v>
      </c>
      <c r="B143" s="5" t="s">
        <v>92</v>
      </c>
      <c r="C143" s="33">
        <v>42702.925089999997</v>
      </c>
      <c r="D143" s="18">
        <v>5.0000000000000001E-4</v>
      </c>
      <c r="E143">
        <f t="shared" si="7"/>
        <v>-45514.008806653059</v>
      </c>
      <c r="F143">
        <f t="shared" si="8"/>
        <v>-45514</v>
      </c>
      <c r="G143" s="12">
        <f t="shared" si="14"/>
        <v>-2.0421139997779392E-3</v>
      </c>
      <c r="J143" s="12">
        <f>G143</f>
        <v>-2.0421139997779392E-3</v>
      </c>
      <c r="Q143" s="2">
        <f t="shared" si="10"/>
        <v>27684.425089999997</v>
      </c>
      <c r="R143" s="36"/>
      <c r="AB143">
        <v>6</v>
      </c>
      <c r="AD143" t="s">
        <v>26</v>
      </c>
      <c r="AF143" t="s">
        <v>28</v>
      </c>
    </row>
    <row r="144" spans="1:32" x14ac:dyDescent="0.2">
      <c r="A144" t="s">
        <v>35</v>
      </c>
      <c r="B144" s="5"/>
      <c r="C144" s="18">
        <v>42715.45</v>
      </c>
      <c r="D144" s="18"/>
      <c r="E144">
        <f t="shared" si="7"/>
        <v>-45459.994908900211</v>
      </c>
      <c r="F144">
        <f t="shared" si="8"/>
        <v>-45460</v>
      </c>
      <c r="G144" s="12">
        <f t="shared" si="14"/>
        <v>1.180539999040775E-3</v>
      </c>
      <c r="I144" s="12">
        <f>+G144</f>
        <v>1.180539999040775E-3</v>
      </c>
      <c r="Q144" s="2">
        <f t="shared" si="10"/>
        <v>27696.949999999997</v>
      </c>
      <c r="R144" s="36"/>
      <c r="AB144">
        <v>4</v>
      </c>
      <c r="AD144" t="s">
        <v>26</v>
      </c>
      <c r="AF144" t="s">
        <v>28</v>
      </c>
    </row>
    <row r="145" spans="1:32" x14ac:dyDescent="0.2">
      <c r="A145" t="s">
        <v>97</v>
      </c>
      <c r="B145" s="5" t="s">
        <v>92</v>
      </c>
      <c r="C145" s="33">
        <v>42723.794739999998</v>
      </c>
      <c r="D145" s="18">
        <v>5.0000000000000001E-4</v>
      </c>
      <c r="E145">
        <f t="shared" si="7"/>
        <v>-45424.008068824383</v>
      </c>
      <c r="F145">
        <f t="shared" si="8"/>
        <v>-45424</v>
      </c>
      <c r="G145" s="12">
        <f t="shared" si="14"/>
        <v>-1.871024003776256E-3</v>
      </c>
      <c r="J145" s="12">
        <f>G145</f>
        <v>-1.871024003776256E-3</v>
      </c>
      <c r="Q145" s="2">
        <f t="shared" si="10"/>
        <v>27705.294739999998</v>
      </c>
      <c r="R145" s="36"/>
      <c r="AB145">
        <v>10</v>
      </c>
      <c r="AD145" t="s">
        <v>26</v>
      </c>
      <c r="AF145" t="s">
        <v>28</v>
      </c>
    </row>
    <row r="146" spans="1:32" x14ac:dyDescent="0.2">
      <c r="A146" t="s">
        <v>97</v>
      </c>
      <c r="B146" s="5" t="s">
        <v>92</v>
      </c>
      <c r="C146" s="33">
        <v>42728.896480000003</v>
      </c>
      <c r="D146" s="18">
        <v>5.0000000000000001E-4</v>
      </c>
      <c r="E146">
        <f t="shared" si="7"/>
        <v>-45402.006724086423</v>
      </c>
      <c r="F146">
        <f t="shared" si="8"/>
        <v>-45402</v>
      </c>
      <c r="G146" s="12">
        <f t="shared" si="14"/>
        <v>-1.5592019990435801E-3</v>
      </c>
      <c r="J146" s="12">
        <f>G146</f>
        <v>-1.5592019990435801E-3</v>
      </c>
      <c r="Q146" s="2">
        <f t="shared" si="10"/>
        <v>27710.396480000003</v>
      </c>
      <c r="R146" s="36"/>
      <c r="AB146">
        <v>11</v>
      </c>
      <c r="AD146" t="s">
        <v>26</v>
      </c>
      <c r="AF146" t="s">
        <v>28</v>
      </c>
    </row>
    <row r="147" spans="1:32" x14ac:dyDescent="0.2">
      <c r="A147" t="s">
        <v>35</v>
      </c>
      <c r="B147" s="5"/>
      <c r="C147" s="18">
        <v>42740.262999999999</v>
      </c>
      <c r="D147" s="18"/>
      <c r="E147">
        <f t="shared" si="7"/>
        <v>-45352.988403868112</v>
      </c>
      <c r="F147">
        <f t="shared" si="8"/>
        <v>-45353</v>
      </c>
      <c r="G147" s="12">
        <f t="shared" si="14"/>
        <v>2.6889469954767264E-3</v>
      </c>
      <c r="I147" s="12">
        <f>+G147</f>
        <v>2.6889469954767264E-3</v>
      </c>
      <c r="Q147" s="2">
        <f t="shared" si="10"/>
        <v>27721.762999999999</v>
      </c>
      <c r="R147" s="36"/>
      <c r="AB147">
        <v>7</v>
      </c>
      <c r="AD147" t="s">
        <v>26</v>
      </c>
      <c r="AF147" t="s">
        <v>28</v>
      </c>
    </row>
    <row r="148" spans="1:32" x14ac:dyDescent="0.2">
      <c r="A148" t="s">
        <v>35</v>
      </c>
      <c r="B148" s="5"/>
      <c r="C148" s="18">
        <v>42746.286</v>
      </c>
      <c r="D148" s="18"/>
      <c r="E148">
        <f t="shared" si="7"/>
        <v>-45327.014108949792</v>
      </c>
      <c r="F148">
        <f t="shared" si="8"/>
        <v>-45327</v>
      </c>
      <c r="G148" s="12">
        <f t="shared" si="14"/>
        <v>-3.2716269997763447E-3</v>
      </c>
      <c r="I148" s="12">
        <f>+G148</f>
        <v>-3.2716269997763447E-3</v>
      </c>
      <c r="Q148" s="2">
        <f t="shared" si="10"/>
        <v>27727.786</v>
      </c>
      <c r="R148" s="36"/>
      <c r="AB148">
        <v>6</v>
      </c>
      <c r="AD148" t="s">
        <v>26</v>
      </c>
      <c r="AF148" t="s">
        <v>28</v>
      </c>
    </row>
    <row r="149" spans="1:32" x14ac:dyDescent="0.2">
      <c r="A149" t="s">
        <v>97</v>
      </c>
      <c r="B149" s="5" t="s">
        <v>92</v>
      </c>
      <c r="C149" s="33">
        <v>42754.868000000002</v>
      </c>
      <c r="D149" s="18">
        <v>5.0000000000000001E-4</v>
      </c>
      <c r="E149">
        <f t="shared" ref="E149:E212" si="15">+(C149-C$7)/C$8</f>
        <v>-45290.004080892497</v>
      </c>
      <c r="F149">
        <f t="shared" ref="F149:F212" si="16">ROUND(2*E149,0)/2</f>
        <v>-45290</v>
      </c>
      <c r="G149" s="12">
        <f t="shared" si="14"/>
        <v>-9.4628999795531854E-4</v>
      </c>
      <c r="J149" s="12">
        <f>G149</f>
        <v>-9.4628999795531854E-4</v>
      </c>
      <c r="Q149" s="2">
        <f t="shared" ref="Q149:Q212" si="17">+C149-15018.5</f>
        <v>27736.368000000002</v>
      </c>
      <c r="R149" s="36"/>
      <c r="AB149">
        <v>6</v>
      </c>
      <c r="AD149" t="s">
        <v>26</v>
      </c>
      <c r="AF149" t="s">
        <v>28</v>
      </c>
    </row>
    <row r="150" spans="1:32" x14ac:dyDescent="0.2">
      <c r="A150" t="s">
        <v>36</v>
      </c>
      <c r="B150" s="5"/>
      <c r="C150" s="18">
        <v>42782.46</v>
      </c>
      <c r="D150" s="18"/>
      <c r="E150">
        <f t="shared" si="15"/>
        <v>-45171.013088797823</v>
      </c>
      <c r="F150">
        <f t="shared" si="16"/>
        <v>-45171</v>
      </c>
      <c r="G150" s="12">
        <f t="shared" si="14"/>
        <v>-3.0350710003403947E-3</v>
      </c>
      <c r="I150" s="12">
        <f>+G150</f>
        <v>-3.0350710003403947E-3</v>
      </c>
      <c r="Q150" s="2">
        <f t="shared" si="17"/>
        <v>27763.96</v>
      </c>
      <c r="R150" s="36"/>
      <c r="AB150">
        <v>5</v>
      </c>
      <c r="AD150" t="s">
        <v>26</v>
      </c>
      <c r="AF150" t="s">
        <v>28</v>
      </c>
    </row>
    <row r="151" spans="1:32" x14ac:dyDescent="0.2">
      <c r="A151" t="s">
        <v>37</v>
      </c>
      <c r="B151" s="5"/>
      <c r="C151" s="18">
        <v>43011.561999999998</v>
      </c>
      <c r="D151" s="18"/>
      <c r="E151">
        <f t="shared" si="15"/>
        <v>-44183.006627835362</v>
      </c>
      <c r="F151">
        <f t="shared" si="16"/>
        <v>-44183</v>
      </c>
      <c r="G151" s="12">
        <f t="shared" si="14"/>
        <v>-1.5368829990620725E-3</v>
      </c>
      <c r="I151" s="12">
        <f>+G151</f>
        <v>-1.5368829990620725E-3</v>
      </c>
      <c r="Q151" s="2">
        <f t="shared" si="17"/>
        <v>27993.061999999998</v>
      </c>
      <c r="R151" s="36"/>
      <c r="AB151">
        <v>7</v>
      </c>
      <c r="AD151" t="s">
        <v>26</v>
      </c>
      <c r="AF151" t="s">
        <v>28</v>
      </c>
    </row>
    <row r="152" spans="1:32" x14ac:dyDescent="0.2">
      <c r="A152" t="s">
        <v>97</v>
      </c>
      <c r="B152" s="5" t="s">
        <v>92</v>
      </c>
      <c r="C152" s="33">
        <v>43013.880669999999</v>
      </c>
      <c r="D152" s="18">
        <v>5.0000000000000001E-4</v>
      </c>
      <c r="E152">
        <f t="shared" si="15"/>
        <v>-44173.007322107602</v>
      </c>
      <c r="F152">
        <f t="shared" si="16"/>
        <v>-44173</v>
      </c>
      <c r="G152" s="12">
        <f t="shared" si="14"/>
        <v>-1.6978729981929064E-3</v>
      </c>
      <c r="J152" s="12">
        <f>G152</f>
        <v>-1.6978729981929064E-3</v>
      </c>
      <c r="Q152" s="2">
        <f t="shared" si="17"/>
        <v>27995.380669999999</v>
      </c>
      <c r="R152" s="36"/>
      <c r="AB152">
        <v>7</v>
      </c>
      <c r="AD152" t="s">
        <v>26</v>
      </c>
      <c r="AF152" t="s">
        <v>28</v>
      </c>
    </row>
    <row r="153" spans="1:32" x14ac:dyDescent="0.2">
      <c r="A153" t="s">
        <v>97</v>
      </c>
      <c r="B153" s="5" t="s">
        <v>92</v>
      </c>
      <c r="C153" s="33">
        <v>43043.79264</v>
      </c>
      <c r="D153" s="18">
        <v>5.0000000000000001E-4</v>
      </c>
      <c r="E153">
        <f t="shared" si="15"/>
        <v>-44044.011418011978</v>
      </c>
      <c r="F153">
        <f t="shared" si="16"/>
        <v>-44044</v>
      </c>
      <c r="G153" s="12">
        <f t="shared" si="14"/>
        <v>-2.6476440034457482E-3</v>
      </c>
      <c r="J153" s="12">
        <f>G153</f>
        <v>-2.6476440034457482E-3</v>
      </c>
      <c r="Q153" s="2">
        <f t="shared" si="17"/>
        <v>28025.29264</v>
      </c>
      <c r="R153" s="36"/>
      <c r="AB153">
        <v>6</v>
      </c>
      <c r="AD153" t="s">
        <v>26</v>
      </c>
      <c r="AF153" t="s">
        <v>28</v>
      </c>
    </row>
    <row r="154" spans="1:32" x14ac:dyDescent="0.2">
      <c r="A154" t="s">
        <v>97</v>
      </c>
      <c r="B154" s="5" t="s">
        <v>92</v>
      </c>
      <c r="C154" s="33">
        <v>43050.749360000002</v>
      </c>
      <c r="D154" s="18">
        <v>5.0000000000000001E-4</v>
      </c>
      <c r="E154">
        <f t="shared" si="15"/>
        <v>-44014.010438941041</v>
      </c>
      <c r="F154">
        <f t="shared" si="16"/>
        <v>-44014</v>
      </c>
      <c r="G154" s="12">
        <f t="shared" si="14"/>
        <v>-2.4206140005844645E-3</v>
      </c>
      <c r="J154" s="12">
        <f>G154</f>
        <v>-2.4206140005844645E-3</v>
      </c>
      <c r="Q154" s="2">
        <f t="shared" si="17"/>
        <v>28032.249360000002</v>
      </c>
      <c r="R154" s="36"/>
      <c r="AB154">
        <v>6</v>
      </c>
      <c r="AD154" t="s">
        <v>26</v>
      </c>
      <c r="AF154" t="s">
        <v>28</v>
      </c>
    </row>
    <row r="155" spans="1:32" x14ac:dyDescent="0.2">
      <c r="A155" t="s">
        <v>38</v>
      </c>
      <c r="B155" s="5"/>
      <c r="C155" s="18">
        <v>43092.258000000002</v>
      </c>
      <c r="D155" s="18"/>
      <c r="E155">
        <f t="shared" si="15"/>
        <v>-43835.003688647441</v>
      </c>
      <c r="F155">
        <f t="shared" si="16"/>
        <v>-43835</v>
      </c>
      <c r="G155" s="12">
        <f t="shared" si="14"/>
        <v>-8.5533499805023894E-4</v>
      </c>
      <c r="I155" s="12">
        <f>+G155</f>
        <v>-8.5533499805023894E-4</v>
      </c>
      <c r="Q155" s="2">
        <f t="shared" si="17"/>
        <v>28073.758000000002</v>
      </c>
      <c r="R155" s="36"/>
      <c r="AB155">
        <v>5</v>
      </c>
      <c r="AD155" t="s">
        <v>26</v>
      </c>
      <c r="AF155" t="s">
        <v>28</v>
      </c>
    </row>
    <row r="156" spans="1:32" x14ac:dyDescent="0.2">
      <c r="A156" s="63" t="s">
        <v>454</v>
      </c>
      <c r="B156" s="64" t="s">
        <v>92</v>
      </c>
      <c r="C156" s="65">
        <v>43098.754099999998</v>
      </c>
      <c r="D156" s="18"/>
      <c r="E156">
        <f t="shared" si="15"/>
        <v>-43806.98914154154</v>
      </c>
      <c r="F156">
        <f t="shared" si="16"/>
        <v>-43807</v>
      </c>
      <c r="G156" s="12">
        <f t="shared" si="14"/>
        <v>2.5178930009133182E-3</v>
      </c>
      <c r="J156" s="12">
        <f>G156</f>
        <v>2.5178930009133182E-3</v>
      </c>
      <c r="O156" s="12">
        <f ca="1">+C$11+C$12*$F156</f>
        <v>-1.0614723089765592E-2</v>
      </c>
      <c r="Q156" s="2">
        <f t="shared" si="17"/>
        <v>28080.254099999998</v>
      </c>
      <c r="AB156">
        <v>6</v>
      </c>
      <c r="AD156" t="s">
        <v>26</v>
      </c>
      <c r="AF156" t="s">
        <v>28</v>
      </c>
    </row>
    <row r="157" spans="1:32" x14ac:dyDescent="0.2">
      <c r="A157" s="63" t="s">
        <v>454</v>
      </c>
      <c r="B157" s="64" t="s">
        <v>92</v>
      </c>
      <c r="C157" s="65">
        <v>43099.680399999997</v>
      </c>
      <c r="D157" s="18"/>
      <c r="E157">
        <f t="shared" si="15"/>
        <v>-43802.994456271277</v>
      </c>
      <c r="F157">
        <f t="shared" si="16"/>
        <v>-43803</v>
      </c>
      <c r="G157" s="12">
        <f t="shared" si="14"/>
        <v>1.2854969972977415E-3</v>
      </c>
      <c r="J157" s="12">
        <f>G157</f>
        <v>1.2854969972977415E-3</v>
      </c>
      <c r="O157" s="12">
        <f ca="1">+C$11+C$12*$F157</f>
        <v>-1.0613719987433701E-2</v>
      </c>
      <c r="Q157" s="2">
        <f t="shared" si="17"/>
        <v>28081.180399999997</v>
      </c>
    </row>
    <row r="158" spans="1:32" x14ac:dyDescent="0.2">
      <c r="A158" t="s">
        <v>38</v>
      </c>
      <c r="B158" s="5"/>
      <c r="C158" s="18">
        <v>43109.415999999997</v>
      </c>
      <c r="D158" s="18"/>
      <c r="E158">
        <f t="shared" si="15"/>
        <v>-43761.009507639894</v>
      </c>
      <c r="F158">
        <f t="shared" si="16"/>
        <v>-43761</v>
      </c>
      <c r="G158" s="12">
        <f t="shared" si="14"/>
        <v>-2.204661002906505E-3</v>
      </c>
      <c r="I158" s="12">
        <f>+G158</f>
        <v>-2.204661002906505E-3</v>
      </c>
      <c r="Q158" s="2">
        <f t="shared" si="17"/>
        <v>28090.915999999997</v>
      </c>
      <c r="R158" s="36"/>
    </row>
    <row r="159" spans="1:32" x14ac:dyDescent="0.2">
      <c r="A159" s="63" t="s">
        <v>454</v>
      </c>
      <c r="B159" s="64" t="s">
        <v>92</v>
      </c>
      <c r="C159" s="65">
        <v>43126.578600000001</v>
      </c>
      <c r="D159" s="18"/>
      <c r="E159">
        <f t="shared" si="15"/>
        <v>-43686.995489050285</v>
      </c>
      <c r="F159">
        <f t="shared" si="16"/>
        <v>-43687</v>
      </c>
      <c r="G159" s="12">
        <f t="shared" si="14"/>
        <v>1.0460129997227341E-3</v>
      </c>
      <c r="J159" s="12">
        <f>G159</f>
        <v>1.0460129997227341E-3</v>
      </c>
      <c r="O159" s="12">
        <f ca="1">+C$11+C$12*$F159</f>
        <v>-1.0584630019808855E-2</v>
      </c>
      <c r="Q159" s="2">
        <f t="shared" si="17"/>
        <v>28108.078600000001</v>
      </c>
      <c r="AB159">
        <v>6</v>
      </c>
      <c r="AD159" t="s">
        <v>26</v>
      </c>
      <c r="AF159" t="s">
        <v>28</v>
      </c>
    </row>
    <row r="160" spans="1:32" x14ac:dyDescent="0.2">
      <c r="A160" t="s">
        <v>38</v>
      </c>
      <c r="B160" s="5"/>
      <c r="C160" s="18">
        <v>43127.271999999997</v>
      </c>
      <c r="D160" s="18"/>
      <c r="E160">
        <f t="shared" si="15"/>
        <v>-43684.005189183728</v>
      </c>
      <c r="F160">
        <f t="shared" si="16"/>
        <v>-43684</v>
      </c>
      <c r="G160" s="12">
        <f t="shared" si="14"/>
        <v>-1.2032840022584423E-3</v>
      </c>
      <c r="I160" s="12">
        <f>+G160</f>
        <v>-1.2032840022584423E-3</v>
      </c>
      <c r="Q160" s="2">
        <f t="shared" si="17"/>
        <v>28108.771999999997</v>
      </c>
      <c r="R160" s="36"/>
    </row>
    <row r="161" spans="1:32" x14ac:dyDescent="0.2">
      <c r="A161" s="63" t="s">
        <v>454</v>
      </c>
      <c r="B161" s="64" t="s">
        <v>92</v>
      </c>
      <c r="C161" s="65">
        <v>43131.680999999997</v>
      </c>
      <c r="D161" s="18"/>
      <c r="E161">
        <f t="shared" si="15"/>
        <v>-43664.991298050591</v>
      </c>
      <c r="F161">
        <f t="shared" si="16"/>
        <v>-43665</v>
      </c>
      <c r="G161" s="12">
        <f t="shared" si="14"/>
        <v>2.0178349950583652E-3</v>
      </c>
      <c r="J161" s="12">
        <f>G161</f>
        <v>2.0178349950583652E-3</v>
      </c>
      <c r="O161" s="12">
        <f ca="1">+C$11+C$12*$F161</f>
        <v>-1.0579112956983452E-2</v>
      </c>
      <c r="Q161" s="2">
        <f t="shared" si="17"/>
        <v>28113.180999999997</v>
      </c>
      <c r="AB161">
        <v>5</v>
      </c>
      <c r="AD161" t="s">
        <v>26</v>
      </c>
      <c r="AF161" t="s">
        <v>28</v>
      </c>
    </row>
    <row r="162" spans="1:32" x14ac:dyDescent="0.2">
      <c r="A162" t="s">
        <v>39</v>
      </c>
      <c r="B162" s="5"/>
      <c r="C162" s="18">
        <v>43347.56</v>
      </c>
      <c r="D162" s="18"/>
      <c r="E162">
        <f t="shared" si="15"/>
        <v>-42734.009260416184</v>
      </c>
      <c r="F162">
        <f t="shared" si="16"/>
        <v>-42734</v>
      </c>
      <c r="G162" s="12">
        <f t="shared" si="14"/>
        <v>-2.1473340020747855E-3</v>
      </c>
      <c r="I162" s="12">
        <f>+G162</f>
        <v>-2.1473340020747855E-3</v>
      </c>
      <c r="Q162" s="2">
        <f t="shared" si="17"/>
        <v>28329.059999999998</v>
      </c>
      <c r="R162" s="36"/>
    </row>
    <row r="163" spans="1:32" x14ac:dyDescent="0.2">
      <c r="A163" t="s">
        <v>40</v>
      </c>
      <c r="B163" s="5"/>
      <c r="C163" s="18">
        <v>43397.64</v>
      </c>
      <c r="D163" s="18"/>
      <c r="E163">
        <f t="shared" si="15"/>
        <v>-42518.038367255052</v>
      </c>
      <c r="F163">
        <f t="shared" si="16"/>
        <v>-42518</v>
      </c>
      <c r="G163" s="12">
        <f>+C163-(C$7+F163*C$8)</f>
        <v>-8.8967180054169148E-3</v>
      </c>
      <c r="I163" s="12">
        <f>+G163</f>
        <v>-8.8967180054169148E-3</v>
      </c>
      <c r="Q163" s="2">
        <f t="shared" si="17"/>
        <v>28379.14</v>
      </c>
      <c r="R163" s="36"/>
      <c r="AB163">
        <v>6</v>
      </c>
      <c r="AD163" t="s">
        <v>26</v>
      </c>
      <c r="AF163" t="s">
        <v>28</v>
      </c>
    </row>
    <row r="164" spans="1:32" x14ac:dyDescent="0.2">
      <c r="A164" s="63" t="s">
        <v>473</v>
      </c>
      <c r="B164" s="64" t="s">
        <v>92</v>
      </c>
      <c r="C164" s="65">
        <v>43397.648000000001</v>
      </c>
      <c r="D164" s="18"/>
      <c r="E164">
        <f t="shared" si="15"/>
        <v>-42518.003867112369</v>
      </c>
      <c r="F164">
        <f t="shared" si="16"/>
        <v>-42518</v>
      </c>
      <c r="G164" s="12">
        <f>+C164-(C$7+F164*C$8)</f>
        <v>-8.9671800378710032E-4</v>
      </c>
      <c r="I164" s="12">
        <f>G164</f>
        <v>-8.9671800378710032E-4</v>
      </c>
      <c r="O164" s="12">
        <f ca="1">+C$11+C$12*$F164</f>
        <v>-1.0291473363313632E-2</v>
      </c>
      <c r="Q164" s="2">
        <f t="shared" si="17"/>
        <v>28379.148000000001</v>
      </c>
      <c r="AB164">
        <v>6</v>
      </c>
      <c r="AD164" t="s">
        <v>26</v>
      </c>
      <c r="AF164" t="s">
        <v>28</v>
      </c>
    </row>
    <row r="165" spans="1:32" x14ac:dyDescent="0.2">
      <c r="A165" t="s">
        <v>40</v>
      </c>
      <c r="B165" s="5"/>
      <c r="C165" s="18">
        <v>43410.631000000001</v>
      </c>
      <c r="D165" s="18"/>
      <c r="E165">
        <f t="shared" si="15"/>
        <v>-42462.014448064627</v>
      </c>
      <c r="F165">
        <f t="shared" si="16"/>
        <v>-42462</v>
      </c>
      <c r="G165" s="12">
        <f>+C165-(C$7+F165*C$8)</f>
        <v>-3.3502619990031235E-3</v>
      </c>
      <c r="I165" s="12">
        <f>+G165</f>
        <v>-3.3502619990031235E-3</v>
      </c>
      <c r="Q165" s="2">
        <f t="shared" si="17"/>
        <v>28392.131000000001</v>
      </c>
      <c r="R165" s="36"/>
    </row>
    <row r="166" spans="1:32" x14ac:dyDescent="0.2">
      <c r="A166" t="s">
        <v>40</v>
      </c>
      <c r="B166" s="5"/>
      <c r="C166" s="18">
        <v>43432.489000000001</v>
      </c>
      <c r="D166" s="18"/>
      <c r="E166">
        <f t="shared" si="15"/>
        <v>-42367.751433234036</v>
      </c>
      <c r="F166">
        <f t="shared" si="16"/>
        <v>-42368</v>
      </c>
      <c r="Q166" s="2">
        <f t="shared" si="17"/>
        <v>28413.989000000001</v>
      </c>
      <c r="R166" s="36"/>
      <c r="U166" s="13">
        <v>-5.6828141998266801E-2</v>
      </c>
      <c r="AB166">
        <v>15</v>
      </c>
      <c r="AD166" t="s">
        <v>52</v>
      </c>
      <c r="AF166" t="s">
        <v>28</v>
      </c>
    </row>
    <row r="167" spans="1:32" x14ac:dyDescent="0.2">
      <c r="A167" t="s">
        <v>40</v>
      </c>
      <c r="B167" s="5"/>
      <c r="C167" s="18">
        <v>43439.616999999998</v>
      </c>
      <c r="D167" s="18"/>
      <c r="E167">
        <f t="shared" si="15"/>
        <v>-42337.011806108399</v>
      </c>
      <c r="F167">
        <f t="shared" si="16"/>
        <v>-42337</v>
      </c>
      <c r="G167" s="12">
        <f t="shared" ref="G167:G190" si="18">+C167-(C$7+F167*C$8)</f>
        <v>-2.7376369980629534E-3</v>
      </c>
      <c r="I167" s="12">
        <f>+G167</f>
        <v>-2.7376369980629534E-3</v>
      </c>
      <c r="Q167" s="2">
        <f t="shared" si="17"/>
        <v>28421.116999999998</v>
      </c>
      <c r="R167" s="36"/>
      <c r="AB167">
        <v>15</v>
      </c>
      <c r="AD167" t="s">
        <v>52</v>
      </c>
      <c r="AF167" t="s">
        <v>28</v>
      </c>
    </row>
    <row r="168" spans="1:32" x14ac:dyDescent="0.2">
      <c r="A168" t="s">
        <v>97</v>
      </c>
      <c r="B168" s="5" t="s">
        <v>92</v>
      </c>
      <c r="C168" s="33">
        <v>43452.835019999999</v>
      </c>
      <c r="D168" s="18">
        <v>5.0000000000000001E-4</v>
      </c>
      <c r="E168">
        <f t="shared" si="15"/>
        <v>-42280.008859119145</v>
      </c>
      <c r="F168">
        <f t="shared" si="16"/>
        <v>-42280</v>
      </c>
      <c r="G168" s="12">
        <f t="shared" si="18"/>
        <v>-2.0542800048133358E-3</v>
      </c>
      <c r="J168" s="12">
        <f>G168</f>
        <v>-2.0542800048133358E-3</v>
      </c>
      <c r="Q168" s="2">
        <f t="shared" si="17"/>
        <v>28434.335019999999</v>
      </c>
      <c r="R168" s="36"/>
      <c r="AB168">
        <v>6</v>
      </c>
      <c r="AD168" t="s">
        <v>26</v>
      </c>
      <c r="AF168" t="s">
        <v>28</v>
      </c>
    </row>
    <row r="169" spans="1:32" x14ac:dyDescent="0.2">
      <c r="A169" t="s">
        <v>40</v>
      </c>
      <c r="B169" s="5"/>
      <c r="C169" s="18">
        <v>43453.298999999999</v>
      </c>
      <c r="D169" s="18"/>
      <c r="E169">
        <f t="shared" si="15"/>
        <v>-42278.007937094204</v>
      </c>
      <c r="F169">
        <f t="shared" si="16"/>
        <v>-42278</v>
      </c>
      <c r="G169" s="12">
        <f t="shared" si="18"/>
        <v>-1.8404779984848574E-3</v>
      </c>
      <c r="I169" s="12">
        <f>+G169</f>
        <v>-1.8404779984848574E-3</v>
      </c>
      <c r="Q169" s="2">
        <f t="shared" si="17"/>
        <v>28434.798999999999</v>
      </c>
      <c r="R169" s="36"/>
      <c r="AB169">
        <v>36</v>
      </c>
      <c r="AD169" t="s">
        <v>52</v>
      </c>
      <c r="AF169" t="s">
        <v>28</v>
      </c>
    </row>
    <row r="170" spans="1:32" x14ac:dyDescent="0.2">
      <c r="A170" t="s">
        <v>97</v>
      </c>
      <c r="B170" s="5" t="s">
        <v>92</v>
      </c>
      <c r="C170" s="33">
        <v>43453.763229999997</v>
      </c>
      <c r="D170" s="18">
        <v>5.0000000000000001E-4</v>
      </c>
      <c r="E170">
        <f t="shared" si="15"/>
        <v>-42276.005936939822</v>
      </c>
      <c r="F170">
        <f t="shared" si="16"/>
        <v>-42276</v>
      </c>
      <c r="G170" s="12">
        <f t="shared" si="18"/>
        <v>-1.3766760021098889E-3</v>
      </c>
      <c r="J170" s="12">
        <f>G170</f>
        <v>-1.3766760021098889E-3</v>
      </c>
      <c r="Q170" s="2">
        <f t="shared" si="17"/>
        <v>28435.263229999997</v>
      </c>
      <c r="R170" s="36"/>
      <c r="AB170">
        <v>23</v>
      </c>
      <c r="AD170" t="s">
        <v>54</v>
      </c>
      <c r="AF170" t="s">
        <v>28</v>
      </c>
    </row>
    <row r="171" spans="1:32" x14ac:dyDescent="0.2">
      <c r="A171" t="s">
        <v>40</v>
      </c>
      <c r="B171" s="5"/>
      <c r="C171" s="18">
        <v>43458.631000000001</v>
      </c>
      <c r="D171" s="18"/>
      <c r="E171">
        <f t="shared" si="15"/>
        <v>-42255.013591999646</v>
      </c>
      <c r="F171">
        <f t="shared" si="16"/>
        <v>-42255</v>
      </c>
      <c r="G171" s="12">
        <f t="shared" si="18"/>
        <v>-3.1517550014541484E-3</v>
      </c>
      <c r="I171" s="12">
        <f>+G171</f>
        <v>-3.1517550014541484E-3</v>
      </c>
      <c r="Q171" s="2">
        <f t="shared" si="17"/>
        <v>28440.131000000001</v>
      </c>
      <c r="R171" s="36"/>
      <c r="AB171">
        <v>17</v>
      </c>
      <c r="AD171" t="s">
        <v>55</v>
      </c>
      <c r="AF171" t="s">
        <v>28</v>
      </c>
    </row>
    <row r="172" spans="1:32" x14ac:dyDescent="0.2">
      <c r="A172" t="s">
        <v>97</v>
      </c>
      <c r="B172" s="5" t="s">
        <v>92</v>
      </c>
      <c r="C172" s="33">
        <v>43463.734069999999</v>
      </c>
      <c r="D172" s="18">
        <v>5.0000000000000001E-4</v>
      </c>
      <c r="E172">
        <f t="shared" si="15"/>
        <v>-42233.006511612999</v>
      </c>
      <c r="F172">
        <f t="shared" si="16"/>
        <v>-42233</v>
      </c>
      <c r="G172" s="12">
        <f t="shared" si="18"/>
        <v>-1.509933004854247E-3</v>
      </c>
      <c r="J172" s="12">
        <f t="shared" ref="J172:J177" si="19">G172</f>
        <v>-1.509933004854247E-3</v>
      </c>
      <c r="Q172" s="2">
        <f t="shared" si="17"/>
        <v>28445.234069999999</v>
      </c>
      <c r="R172" s="36"/>
      <c r="AB172">
        <v>20</v>
      </c>
      <c r="AD172" t="s">
        <v>57</v>
      </c>
      <c r="AF172" t="s">
        <v>28</v>
      </c>
    </row>
    <row r="173" spans="1:32" x14ac:dyDescent="0.2">
      <c r="A173" t="s">
        <v>97</v>
      </c>
      <c r="B173" s="5" t="s">
        <v>92</v>
      </c>
      <c r="C173" s="33">
        <v>43464.661870000004</v>
      </c>
      <c r="D173" s="18">
        <v>5.0000000000000001E-4</v>
      </c>
      <c r="E173">
        <f t="shared" si="15"/>
        <v>-42229.005357565955</v>
      </c>
      <c r="F173">
        <f t="shared" si="16"/>
        <v>-42229</v>
      </c>
      <c r="G173" s="12">
        <f t="shared" si="18"/>
        <v>-1.2423289954313077E-3</v>
      </c>
      <c r="J173" s="12">
        <f t="shared" si="19"/>
        <v>-1.2423289954313077E-3</v>
      </c>
      <c r="Q173" s="2">
        <f t="shared" si="17"/>
        <v>28446.161870000004</v>
      </c>
      <c r="R173" s="36"/>
      <c r="AB173">
        <v>46</v>
      </c>
      <c r="AD173" t="s">
        <v>52</v>
      </c>
      <c r="AF173" t="s">
        <v>28</v>
      </c>
    </row>
    <row r="174" spans="1:32" x14ac:dyDescent="0.2">
      <c r="A174" t="s">
        <v>97</v>
      </c>
      <c r="B174" s="5" t="s">
        <v>92</v>
      </c>
      <c r="C174" s="33">
        <v>43464.894180000003</v>
      </c>
      <c r="D174" s="18">
        <v>5.0000000000000001E-4</v>
      </c>
      <c r="E174">
        <f t="shared" si="15"/>
        <v>-42228.003516547782</v>
      </c>
      <c r="F174">
        <f t="shared" si="16"/>
        <v>-42228</v>
      </c>
      <c r="G174" s="12">
        <f t="shared" si="18"/>
        <v>-8.1542800035094842E-4</v>
      </c>
      <c r="J174" s="12">
        <f t="shared" si="19"/>
        <v>-8.1542800035094842E-4</v>
      </c>
      <c r="Q174" s="2">
        <f t="shared" si="17"/>
        <v>28446.394180000003</v>
      </c>
      <c r="R174" s="36"/>
      <c r="AB174">
        <v>6</v>
      </c>
      <c r="AD174" t="s">
        <v>26</v>
      </c>
      <c r="AF174" t="s">
        <v>28</v>
      </c>
    </row>
    <row r="175" spans="1:32" x14ac:dyDescent="0.2">
      <c r="A175" t="s">
        <v>97</v>
      </c>
      <c r="B175" s="5" t="s">
        <v>92</v>
      </c>
      <c r="C175" s="33">
        <v>43465.588779999998</v>
      </c>
      <c r="D175" s="18">
        <v>5.0000000000000001E-4</v>
      </c>
      <c r="E175">
        <f t="shared" si="15"/>
        <v>-42225.008041659828</v>
      </c>
      <c r="F175">
        <f t="shared" si="16"/>
        <v>-42225</v>
      </c>
      <c r="G175" s="12">
        <f t="shared" si="18"/>
        <v>-1.8647250035428442E-3</v>
      </c>
      <c r="J175" s="12">
        <f t="shared" si="19"/>
        <v>-1.8647250035428442E-3</v>
      </c>
      <c r="Q175" s="2">
        <f t="shared" si="17"/>
        <v>28447.088779999998</v>
      </c>
      <c r="R175" s="36"/>
      <c r="AB175">
        <v>45</v>
      </c>
      <c r="AD175" t="s">
        <v>52</v>
      </c>
      <c r="AF175" t="s">
        <v>28</v>
      </c>
    </row>
    <row r="176" spans="1:32" x14ac:dyDescent="0.2">
      <c r="A176" t="s">
        <v>97</v>
      </c>
      <c r="B176" s="5" t="s">
        <v>92</v>
      </c>
      <c r="C176" s="33">
        <v>43465.820870000003</v>
      </c>
      <c r="D176" s="18">
        <v>5.0000000000000001E-4</v>
      </c>
      <c r="E176">
        <f t="shared" si="15"/>
        <v>-42224.007149395555</v>
      </c>
      <c r="F176">
        <f t="shared" si="16"/>
        <v>-42224</v>
      </c>
      <c r="G176" s="12">
        <f t="shared" si="18"/>
        <v>-1.6578239956288598E-3</v>
      </c>
      <c r="J176" s="12">
        <f t="shared" si="19"/>
        <v>-1.6578239956288598E-3</v>
      </c>
      <c r="Q176" s="2">
        <f t="shared" si="17"/>
        <v>28447.320870000003</v>
      </c>
      <c r="R176" s="36"/>
      <c r="AB176">
        <v>16</v>
      </c>
      <c r="AD176" t="s">
        <v>57</v>
      </c>
      <c r="AF176" t="s">
        <v>28</v>
      </c>
    </row>
    <row r="177" spans="1:32" x14ac:dyDescent="0.2">
      <c r="A177" t="s">
        <v>97</v>
      </c>
      <c r="B177" s="5" t="s">
        <v>92</v>
      </c>
      <c r="C177" s="33">
        <v>43470.689100000003</v>
      </c>
      <c r="D177" s="18">
        <v>5.0000000000000001E-4</v>
      </c>
      <c r="E177">
        <f t="shared" si="15"/>
        <v>-42203.0128206972</v>
      </c>
      <c r="F177">
        <f t="shared" si="16"/>
        <v>-42203</v>
      </c>
      <c r="G177" s="12">
        <f t="shared" si="18"/>
        <v>-2.9729029993177392E-3</v>
      </c>
      <c r="J177" s="12">
        <f t="shared" si="19"/>
        <v>-2.9729029993177392E-3</v>
      </c>
      <c r="Q177" s="2">
        <f t="shared" si="17"/>
        <v>28452.189100000003</v>
      </c>
      <c r="R177" s="36"/>
      <c r="AB177">
        <v>18</v>
      </c>
      <c r="AD177" t="s">
        <v>54</v>
      </c>
      <c r="AF177" t="s">
        <v>28</v>
      </c>
    </row>
    <row r="178" spans="1:32" x14ac:dyDescent="0.2">
      <c r="A178" t="s">
        <v>42</v>
      </c>
      <c r="B178" s="5"/>
      <c r="C178" s="18">
        <v>43481.358999999997</v>
      </c>
      <c r="D178" s="18"/>
      <c r="E178">
        <f t="shared" si="15"/>
        <v>-42156.9986866529</v>
      </c>
      <c r="F178">
        <f t="shared" si="16"/>
        <v>-42157</v>
      </c>
      <c r="G178" s="12">
        <f t="shared" si="18"/>
        <v>3.0454299849225208E-4</v>
      </c>
      <c r="I178" s="12">
        <f>+G178</f>
        <v>3.0454299849225208E-4</v>
      </c>
      <c r="Q178" s="2">
        <f t="shared" si="17"/>
        <v>28462.858999999997</v>
      </c>
      <c r="R178" s="36"/>
      <c r="AB178">
        <v>10</v>
      </c>
      <c r="AD178" t="s">
        <v>55</v>
      </c>
      <c r="AF178" t="s">
        <v>28</v>
      </c>
    </row>
    <row r="179" spans="1:32" x14ac:dyDescent="0.2">
      <c r="A179" t="s">
        <v>42</v>
      </c>
      <c r="B179" s="5"/>
      <c r="C179" s="18">
        <v>43488.315999999999</v>
      </c>
      <c r="D179" s="18"/>
      <c r="E179">
        <f t="shared" si="15"/>
        <v>-42126.996500076973</v>
      </c>
      <c r="F179">
        <f t="shared" si="16"/>
        <v>-42127</v>
      </c>
      <c r="G179" s="12">
        <f t="shared" si="18"/>
        <v>8.1157299428014085E-4</v>
      </c>
      <c r="I179" s="12">
        <f>+G179</f>
        <v>8.1157299428014085E-4</v>
      </c>
      <c r="Q179" s="2">
        <f t="shared" si="17"/>
        <v>28469.815999999999</v>
      </c>
      <c r="R179" s="36"/>
      <c r="AB179">
        <v>34</v>
      </c>
      <c r="AD179" t="s">
        <v>52</v>
      </c>
      <c r="AF179" t="s">
        <v>28</v>
      </c>
    </row>
    <row r="180" spans="1:32" x14ac:dyDescent="0.2">
      <c r="A180" t="s">
        <v>97</v>
      </c>
      <c r="B180" s="5" t="s">
        <v>92</v>
      </c>
      <c r="C180" s="33">
        <v>43490.631829999998</v>
      </c>
      <c r="D180" s="18">
        <v>5.0000000000000001E-4</v>
      </c>
      <c r="E180">
        <f t="shared" si="15"/>
        <v>-42117.009441899871</v>
      </c>
      <c r="F180">
        <f t="shared" si="16"/>
        <v>-42117</v>
      </c>
      <c r="G180" s="12">
        <f t="shared" si="18"/>
        <v>-2.1894170058658347E-3</v>
      </c>
      <c r="J180" s="12">
        <f>G180</f>
        <v>-2.1894170058658347E-3</v>
      </c>
      <c r="Q180" s="2">
        <f t="shared" si="17"/>
        <v>28472.131829999998</v>
      </c>
      <c r="R180" s="36"/>
      <c r="AB180">
        <v>32</v>
      </c>
      <c r="AD180" t="s">
        <v>52</v>
      </c>
      <c r="AF180" t="s">
        <v>28</v>
      </c>
    </row>
    <row r="181" spans="1:32" x14ac:dyDescent="0.2">
      <c r="A181" t="s">
        <v>97</v>
      </c>
      <c r="B181" s="5" t="s">
        <v>92</v>
      </c>
      <c r="C181" s="33">
        <v>43492.718979999998</v>
      </c>
      <c r="D181" s="18">
        <v>5.0000000000000001E-4</v>
      </c>
      <c r="E181">
        <f t="shared" si="15"/>
        <v>-42108.008570301208</v>
      </c>
      <c r="F181">
        <f t="shared" si="16"/>
        <v>-42108</v>
      </c>
      <c r="G181" s="12">
        <f t="shared" si="18"/>
        <v>-1.9873080018442124E-3</v>
      </c>
      <c r="J181" s="12">
        <f>G181</f>
        <v>-1.9873080018442124E-3</v>
      </c>
      <c r="Q181" s="2">
        <f t="shared" si="17"/>
        <v>28474.218979999998</v>
      </c>
      <c r="R181" s="36"/>
      <c r="AB181">
        <v>14</v>
      </c>
      <c r="AD181" t="s">
        <v>55</v>
      </c>
      <c r="AF181" t="s">
        <v>28</v>
      </c>
    </row>
    <row r="182" spans="1:32" x14ac:dyDescent="0.2">
      <c r="A182" t="s">
        <v>97</v>
      </c>
      <c r="B182" s="5" t="s">
        <v>92</v>
      </c>
      <c r="C182" s="33">
        <v>43493.64733</v>
      </c>
      <c r="D182" s="18">
        <v>5.0000000000000001E-4</v>
      </c>
      <c r="E182">
        <f t="shared" si="15"/>
        <v>-42104.005044369369</v>
      </c>
      <c r="F182">
        <f t="shared" si="16"/>
        <v>-42104</v>
      </c>
      <c r="G182" s="12">
        <f t="shared" si="18"/>
        <v>-1.169704002677463E-3</v>
      </c>
      <c r="J182" s="12">
        <f>G182</f>
        <v>-1.169704002677463E-3</v>
      </c>
      <c r="Q182" s="2">
        <f t="shared" si="17"/>
        <v>28475.14733</v>
      </c>
      <c r="R182" s="36"/>
      <c r="AB182">
        <v>19</v>
      </c>
      <c r="AD182" t="s">
        <v>54</v>
      </c>
      <c r="AF182" t="s">
        <v>28</v>
      </c>
    </row>
    <row r="183" spans="1:32" x14ac:dyDescent="0.2">
      <c r="A183" t="s">
        <v>97</v>
      </c>
      <c r="B183" s="5" t="s">
        <v>92</v>
      </c>
      <c r="C183" s="33">
        <v>43511.733829999997</v>
      </c>
      <c r="D183" s="18">
        <v>5.0000000000000001E-4</v>
      </c>
      <c r="E183">
        <f t="shared" si="15"/>
        <v>-42026.006690552313</v>
      </c>
      <c r="F183">
        <f t="shared" si="16"/>
        <v>-42026</v>
      </c>
      <c r="G183" s="12">
        <f t="shared" si="18"/>
        <v>-1.551426001242362E-3</v>
      </c>
      <c r="J183" s="12">
        <f>G183</f>
        <v>-1.551426001242362E-3</v>
      </c>
      <c r="Q183" s="2">
        <f t="shared" si="17"/>
        <v>28493.233829999997</v>
      </c>
      <c r="R183" s="36"/>
      <c r="AB183">
        <v>26</v>
      </c>
      <c r="AD183" t="s">
        <v>52</v>
      </c>
      <c r="AF183" t="s">
        <v>28</v>
      </c>
    </row>
    <row r="184" spans="1:32" x14ac:dyDescent="0.2">
      <c r="A184" t="s">
        <v>12</v>
      </c>
      <c r="B184" s="5"/>
      <c r="C184" s="18">
        <v>43512.661500000002</v>
      </c>
      <c r="D184" s="18" t="s">
        <v>14</v>
      </c>
      <c r="E184">
        <f t="shared" si="15"/>
        <v>-42022.006097132587</v>
      </c>
      <c r="F184">
        <f t="shared" si="16"/>
        <v>-42022</v>
      </c>
      <c r="G184" s="12">
        <f t="shared" si="18"/>
        <v>-1.4138219994492829E-3</v>
      </c>
      <c r="J184" s="12">
        <f>+G184</f>
        <v>-1.4138219994492829E-3</v>
      </c>
      <c r="Q184" s="2">
        <f t="shared" si="17"/>
        <v>28494.161500000002</v>
      </c>
      <c r="R184" s="36"/>
      <c r="AB184">
        <v>7</v>
      </c>
      <c r="AD184" t="s">
        <v>26</v>
      </c>
      <c r="AF184" t="s">
        <v>28</v>
      </c>
    </row>
    <row r="185" spans="1:32" x14ac:dyDescent="0.2">
      <c r="A185" t="s">
        <v>97</v>
      </c>
      <c r="B185" s="5" t="s">
        <v>92</v>
      </c>
      <c r="C185" s="33">
        <v>43512.661540000001</v>
      </c>
      <c r="D185" s="18">
        <v>5.0000000000000001E-4</v>
      </c>
      <c r="E185">
        <f t="shared" si="15"/>
        <v>-42022.005924631878</v>
      </c>
      <c r="F185">
        <f t="shared" si="16"/>
        <v>-42022</v>
      </c>
      <c r="G185" s="12">
        <f t="shared" si="18"/>
        <v>-1.3738220004597679E-3</v>
      </c>
      <c r="J185" s="12">
        <f>G185</f>
        <v>-1.3738220004597679E-3</v>
      </c>
      <c r="Q185" s="2">
        <f t="shared" si="17"/>
        <v>28494.161540000001</v>
      </c>
      <c r="R185" s="36"/>
      <c r="AB185">
        <v>24</v>
      </c>
      <c r="AD185" t="s">
        <v>52</v>
      </c>
      <c r="AF185" t="s">
        <v>28</v>
      </c>
    </row>
    <row r="186" spans="1:32" x14ac:dyDescent="0.2">
      <c r="A186" t="s">
        <v>43</v>
      </c>
      <c r="B186" s="5"/>
      <c r="C186" s="18">
        <v>43734.574999999997</v>
      </c>
      <c r="D186" s="18"/>
      <c r="E186">
        <f t="shared" si="15"/>
        <v>-41065.000170624786</v>
      </c>
      <c r="F186">
        <f t="shared" si="16"/>
        <v>-41065</v>
      </c>
      <c r="G186" s="12">
        <f t="shared" si="18"/>
        <v>-3.956500586355105E-5</v>
      </c>
      <c r="I186" s="12">
        <f>+G186</f>
        <v>-3.956500586355105E-5</v>
      </c>
      <c r="Q186" s="2">
        <f t="shared" si="17"/>
        <v>28716.074999999997</v>
      </c>
      <c r="R186" s="36"/>
      <c r="AB186">
        <v>6</v>
      </c>
      <c r="AD186" t="s">
        <v>26</v>
      </c>
      <c r="AF186" t="s">
        <v>28</v>
      </c>
    </row>
    <row r="187" spans="1:32" x14ac:dyDescent="0.2">
      <c r="A187" t="s">
        <v>44</v>
      </c>
      <c r="B187" s="5"/>
      <c r="C187" s="18">
        <v>43765.646000000001</v>
      </c>
      <c r="D187" s="18"/>
      <c r="E187">
        <f t="shared" si="15"/>
        <v>-40931.005928983206</v>
      </c>
      <c r="F187">
        <f t="shared" si="16"/>
        <v>-40931</v>
      </c>
      <c r="G187" s="12">
        <f t="shared" si="18"/>
        <v>-1.3748310011578724E-3</v>
      </c>
      <c r="I187" s="12">
        <f>+G187</f>
        <v>-1.3748310011578724E-3</v>
      </c>
      <c r="Q187" s="2">
        <f t="shared" si="17"/>
        <v>28747.146000000001</v>
      </c>
      <c r="R187" s="36"/>
      <c r="AB187">
        <v>6</v>
      </c>
      <c r="AD187" t="s">
        <v>26</v>
      </c>
      <c r="AF187" t="s">
        <v>28</v>
      </c>
    </row>
    <row r="188" spans="1:32" x14ac:dyDescent="0.2">
      <c r="A188" t="s">
        <v>44</v>
      </c>
      <c r="B188" s="5"/>
      <c r="C188" s="18">
        <v>43767.5</v>
      </c>
      <c r="D188" s="18"/>
      <c r="E188">
        <f t="shared" si="15"/>
        <v>-40923.010520917698</v>
      </c>
      <c r="F188">
        <f t="shared" si="16"/>
        <v>-40923</v>
      </c>
      <c r="G188" s="12">
        <f t="shared" si="18"/>
        <v>-2.439623000100255E-3</v>
      </c>
      <c r="I188" s="12">
        <f>+G188</f>
        <v>-2.439623000100255E-3</v>
      </c>
      <c r="Q188" s="2">
        <f t="shared" si="17"/>
        <v>28749</v>
      </c>
      <c r="R188" s="36"/>
      <c r="AB188">
        <v>10</v>
      </c>
      <c r="AD188" t="s">
        <v>52</v>
      </c>
      <c r="AF188" t="s">
        <v>28</v>
      </c>
    </row>
    <row r="189" spans="1:32" x14ac:dyDescent="0.2">
      <c r="A189" t="s">
        <v>96</v>
      </c>
      <c r="B189" s="5" t="s">
        <v>92</v>
      </c>
      <c r="C189" s="34">
        <v>43780.9499</v>
      </c>
      <c r="D189" s="18">
        <v>4.0000000000000002E-4</v>
      </c>
      <c r="E189">
        <f t="shared" si="15"/>
        <v>-40865.007587292945</v>
      </c>
      <c r="F189">
        <f t="shared" si="16"/>
        <v>-40865</v>
      </c>
      <c r="G189" s="12">
        <f t="shared" si="18"/>
        <v>-1.7593650045455433E-3</v>
      </c>
      <c r="J189" s="12">
        <f>G189</f>
        <v>-1.7593650045455433E-3</v>
      </c>
      <c r="Q189" s="2">
        <f t="shared" si="17"/>
        <v>28762.4499</v>
      </c>
      <c r="R189" s="36"/>
      <c r="AB189">
        <v>34</v>
      </c>
      <c r="AD189" t="s">
        <v>52</v>
      </c>
      <c r="AF189" t="s">
        <v>28</v>
      </c>
    </row>
    <row r="190" spans="1:32" x14ac:dyDescent="0.2">
      <c r="A190" s="63" t="s">
        <v>493</v>
      </c>
      <c r="B190" s="64" t="s">
        <v>92</v>
      </c>
      <c r="C190" s="65">
        <v>43783.500999999997</v>
      </c>
      <c r="D190" s="18"/>
      <c r="E190">
        <f t="shared" si="15"/>
        <v>-40854.00592304489</v>
      </c>
      <c r="F190">
        <f t="shared" si="16"/>
        <v>-40854</v>
      </c>
      <c r="G190" s="12">
        <f t="shared" si="18"/>
        <v>-1.3734540043515153E-3</v>
      </c>
      <c r="I190" s="12">
        <f>G190</f>
        <v>-1.3734540043515153E-3</v>
      </c>
      <c r="O190" s="12">
        <f ca="1">+C$11+C$12*$F190</f>
        <v>-9.8741827932468662E-3</v>
      </c>
      <c r="Q190" s="2">
        <f t="shared" si="17"/>
        <v>28765.000999999997</v>
      </c>
      <c r="AB190">
        <v>8</v>
      </c>
      <c r="AD190" t="s">
        <v>26</v>
      </c>
      <c r="AF190" t="s">
        <v>28</v>
      </c>
    </row>
    <row r="191" spans="1:32" x14ac:dyDescent="0.2">
      <c r="A191" t="s">
        <v>44</v>
      </c>
      <c r="B191" s="5"/>
      <c r="C191" s="18">
        <v>43783.580999999998</v>
      </c>
      <c r="D191" s="18"/>
      <c r="E191">
        <f t="shared" si="15"/>
        <v>-40853.66092161811</v>
      </c>
      <c r="F191">
        <f t="shared" si="16"/>
        <v>-40853.5</v>
      </c>
      <c r="Q191" s="2">
        <f t="shared" si="17"/>
        <v>28765.080999999998</v>
      </c>
      <c r="R191" s="36"/>
      <c r="U191" s="13">
        <v>-3.6108006002905313E-2</v>
      </c>
    </row>
    <row r="192" spans="1:32" x14ac:dyDescent="0.2">
      <c r="A192" t="s">
        <v>44</v>
      </c>
      <c r="B192" s="5"/>
      <c r="C192" s="18">
        <v>43804.603999999999</v>
      </c>
      <c r="D192" s="18"/>
      <c r="E192">
        <f t="shared" si="15"/>
        <v>-40762.998859179475</v>
      </c>
      <c r="F192">
        <f t="shared" si="16"/>
        <v>-40763</v>
      </c>
      <c r="G192" s="12">
        <f t="shared" ref="G192:G223" si="20">+C192-(C$7+F192*C$8)</f>
        <v>2.6453699683770537E-4</v>
      </c>
      <c r="I192" s="12">
        <f>+G192</f>
        <v>2.6453699683770537E-4</v>
      </c>
      <c r="Q192" s="2">
        <f t="shared" si="17"/>
        <v>28786.103999999999</v>
      </c>
      <c r="R192" s="36"/>
      <c r="AB192">
        <v>7</v>
      </c>
      <c r="AD192" t="s">
        <v>26</v>
      </c>
      <c r="AF192" t="s">
        <v>28</v>
      </c>
    </row>
    <row r="193" spans="1:32" x14ac:dyDescent="0.2">
      <c r="A193" t="s">
        <v>44</v>
      </c>
      <c r="B193" s="5"/>
      <c r="C193" s="18">
        <v>43805.53</v>
      </c>
      <c r="D193" s="18"/>
      <c r="E193">
        <f t="shared" si="15"/>
        <v>-40759.00546766456</v>
      </c>
      <c r="F193">
        <f t="shared" si="16"/>
        <v>-40759</v>
      </c>
      <c r="G193" s="12">
        <f t="shared" si="20"/>
        <v>-1.2678589991992339E-3</v>
      </c>
      <c r="I193" s="12">
        <f>+G193</f>
        <v>-1.2678589991992339E-3</v>
      </c>
      <c r="Q193" s="2">
        <f t="shared" si="17"/>
        <v>28787.03</v>
      </c>
      <c r="R193" s="36"/>
      <c r="AB193">
        <v>7</v>
      </c>
      <c r="AD193" t="s">
        <v>26</v>
      </c>
      <c r="AF193" t="s">
        <v>28</v>
      </c>
    </row>
    <row r="194" spans="1:32" x14ac:dyDescent="0.2">
      <c r="A194" t="s">
        <v>45</v>
      </c>
      <c r="B194" s="5"/>
      <c r="C194" s="18">
        <v>43821.298999999999</v>
      </c>
      <c r="D194" s="18"/>
      <c r="E194">
        <f t="shared" si="15"/>
        <v>-40691.001373929379</v>
      </c>
      <c r="F194">
        <f t="shared" si="16"/>
        <v>-40691</v>
      </c>
      <c r="G194" s="12">
        <f t="shared" si="20"/>
        <v>-3.1859100272413343E-4</v>
      </c>
      <c r="I194" s="12">
        <f>+G194</f>
        <v>-3.1859100272413343E-4</v>
      </c>
      <c r="Q194" s="2">
        <f t="shared" si="17"/>
        <v>28802.798999999999</v>
      </c>
      <c r="R194" s="36"/>
      <c r="AB194">
        <v>6</v>
      </c>
      <c r="AD194" t="s">
        <v>26</v>
      </c>
      <c r="AF194" t="s">
        <v>28</v>
      </c>
    </row>
    <row r="195" spans="1:32" x14ac:dyDescent="0.2">
      <c r="A195" t="s">
        <v>96</v>
      </c>
      <c r="B195" s="5" t="s">
        <v>92</v>
      </c>
      <c r="C195" s="34">
        <v>43830.804600000003</v>
      </c>
      <c r="D195" s="18">
        <v>4.0000000000000002E-4</v>
      </c>
      <c r="E195">
        <f t="shared" si="15"/>
        <v>-40650.008304399962</v>
      </c>
      <c r="F195">
        <f t="shared" si="16"/>
        <v>-40650</v>
      </c>
      <c r="G195" s="12">
        <f t="shared" si="20"/>
        <v>-1.9256499945186079E-3</v>
      </c>
      <c r="J195" s="12">
        <f>G195</f>
        <v>-1.9256499945186079E-3</v>
      </c>
      <c r="Q195" s="2">
        <f t="shared" si="17"/>
        <v>28812.304600000003</v>
      </c>
      <c r="R195" s="36"/>
      <c r="AB195">
        <v>45</v>
      </c>
      <c r="AD195" t="s">
        <v>52</v>
      </c>
      <c r="AF195" t="s">
        <v>28</v>
      </c>
    </row>
    <row r="196" spans="1:32" x14ac:dyDescent="0.2">
      <c r="A196" t="s">
        <v>96</v>
      </c>
      <c r="B196" s="5" t="s">
        <v>92</v>
      </c>
      <c r="C196" s="34">
        <v>43831.732300000003</v>
      </c>
      <c r="D196" s="18">
        <v>4.0000000000000002E-4</v>
      </c>
      <c r="E196">
        <f t="shared" si="15"/>
        <v>-40646.007581604717</v>
      </c>
      <c r="F196">
        <f t="shared" si="16"/>
        <v>-40646</v>
      </c>
      <c r="G196" s="12">
        <f t="shared" si="20"/>
        <v>-1.7580459971213713E-3</v>
      </c>
      <c r="J196" s="12">
        <f>G196</f>
        <v>-1.7580459971213713E-3</v>
      </c>
      <c r="Q196" s="2">
        <f t="shared" si="17"/>
        <v>28813.232300000003</v>
      </c>
      <c r="R196" s="36"/>
      <c r="AB196">
        <v>9</v>
      </c>
      <c r="AD196" t="s">
        <v>52</v>
      </c>
      <c r="AF196" t="s">
        <v>28</v>
      </c>
    </row>
    <row r="197" spans="1:32" x14ac:dyDescent="0.2">
      <c r="A197" t="s">
        <v>96</v>
      </c>
      <c r="B197" s="5" t="s">
        <v>92</v>
      </c>
      <c r="C197" s="34">
        <v>43832.659599999999</v>
      </c>
      <c r="D197" s="18">
        <v>4.0000000000000002E-4</v>
      </c>
      <c r="E197">
        <f t="shared" si="15"/>
        <v>-40642.008583816634</v>
      </c>
      <c r="F197">
        <f t="shared" si="16"/>
        <v>-40642</v>
      </c>
      <c r="G197" s="12">
        <f t="shared" si="20"/>
        <v>-1.9904420041712001E-3</v>
      </c>
      <c r="J197" s="12">
        <f>G197</f>
        <v>-1.9904420041712001E-3</v>
      </c>
      <c r="Q197" s="2">
        <f t="shared" si="17"/>
        <v>28814.159599999999</v>
      </c>
      <c r="R197" s="36"/>
      <c r="AB197">
        <v>23</v>
      </c>
      <c r="AD197" t="s">
        <v>52</v>
      </c>
      <c r="AF197" t="s">
        <v>28</v>
      </c>
    </row>
    <row r="198" spans="1:32" x14ac:dyDescent="0.2">
      <c r="A198" t="s">
        <v>96</v>
      </c>
      <c r="B198" s="5" t="s">
        <v>92</v>
      </c>
      <c r="C198" s="34">
        <v>43840.775699999998</v>
      </c>
      <c r="D198" s="18">
        <v>4.0000000000000002E-4</v>
      </c>
      <c r="E198">
        <f t="shared" si="15"/>
        <v>-40607.00775781853</v>
      </c>
      <c r="F198">
        <f t="shared" si="16"/>
        <v>-40607</v>
      </c>
      <c r="G198" s="12">
        <f t="shared" si="20"/>
        <v>-1.7989070038311183E-3</v>
      </c>
      <c r="J198" s="12">
        <f>G198</f>
        <v>-1.7989070038311183E-3</v>
      </c>
      <c r="Q198" s="2">
        <f t="shared" si="17"/>
        <v>28822.275699999998</v>
      </c>
      <c r="R198" s="36"/>
      <c r="AB198">
        <v>6</v>
      </c>
      <c r="AD198" t="s">
        <v>26</v>
      </c>
      <c r="AF198" t="s">
        <v>28</v>
      </c>
    </row>
    <row r="199" spans="1:32" x14ac:dyDescent="0.2">
      <c r="A199" t="s">
        <v>96</v>
      </c>
      <c r="B199" s="5" t="s">
        <v>92</v>
      </c>
      <c r="C199" s="34">
        <v>43843.790200000003</v>
      </c>
      <c r="D199" s="18">
        <v>4.0000000000000002E-4</v>
      </c>
      <c r="E199">
        <f t="shared" si="15"/>
        <v>-40594.007672805848</v>
      </c>
      <c r="F199">
        <f t="shared" si="16"/>
        <v>-40594</v>
      </c>
      <c r="G199" s="12">
        <f t="shared" si="20"/>
        <v>-1.7791939972084947E-3</v>
      </c>
      <c r="J199" s="12">
        <f>G199</f>
        <v>-1.7791939972084947E-3</v>
      </c>
      <c r="Q199" s="2">
        <f t="shared" si="17"/>
        <v>28825.290200000003</v>
      </c>
      <c r="R199" s="36"/>
      <c r="AB199">
        <v>27</v>
      </c>
      <c r="AD199" t="s">
        <v>52</v>
      </c>
      <c r="AF199" t="s">
        <v>28</v>
      </c>
    </row>
    <row r="200" spans="1:32" x14ac:dyDescent="0.2">
      <c r="A200" t="s">
        <v>46</v>
      </c>
      <c r="B200" s="5"/>
      <c r="C200" s="18">
        <v>43852.368000000002</v>
      </c>
      <c r="D200" s="18"/>
      <c r="E200">
        <f t="shared" si="15"/>
        <v>-40557.015757323476</v>
      </c>
      <c r="F200">
        <f t="shared" si="16"/>
        <v>-40557</v>
      </c>
      <c r="G200" s="12">
        <f t="shared" si="20"/>
        <v>-3.6538569984259084E-3</v>
      </c>
      <c r="I200" s="12">
        <f>+G200</f>
        <v>-3.6538569984259084E-3</v>
      </c>
      <c r="Q200" s="2">
        <f t="shared" si="17"/>
        <v>28833.868000000002</v>
      </c>
      <c r="R200" s="36"/>
      <c r="AB200">
        <v>6</v>
      </c>
      <c r="AD200" t="s">
        <v>26</v>
      </c>
      <c r="AF200" t="s">
        <v>28</v>
      </c>
    </row>
    <row r="201" spans="1:32" x14ac:dyDescent="0.2">
      <c r="A201" t="s">
        <v>96</v>
      </c>
      <c r="B201" s="5" t="s">
        <v>92</v>
      </c>
      <c r="C201" s="34">
        <v>43887.6155</v>
      </c>
      <c r="D201" s="18">
        <v>4.0000000000000002E-4</v>
      </c>
      <c r="E201">
        <f t="shared" si="15"/>
        <v>-40405.010284945354</v>
      </c>
      <c r="F201">
        <f t="shared" si="16"/>
        <v>-40405</v>
      </c>
      <c r="G201" s="12">
        <f t="shared" si="20"/>
        <v>-2.3849050048738718E-3</v>
      </c>
      <c r="J201" s="12">
        <f>G201</f>
        <v>-2.3849050048738718E-3</v>
      </c>
      <c r="Q201" s="2">
        <f t="shared" si="17"/>
        <v>28869.1155</v>
      </c>
      <c r="R201" s="36"/>
      <c r="AB201">
        <v>9</v>
      </c>
      <c r="AD201" t="s">
        <v>26</v>
      </c>
      <c r="AF201" t="s">
        <v>28</v>
      </c>
    </row>
    <row r="202" spans="1:32" x14ac:dyDescent="0.2">
      <c r="A202" t="s">
        <v>46</v>
      </c>
      <c r="B202" s="5"/>
      <c r="C202" s="18">
        <v>43888.311999999998</v>
      </c>
      <c r="D202" s="18"/>
      <c r="E202">
        <f t="shared" si="15"/>
        <v>-40402.006616273502</v>
      </c>
      <c r="F202">
        <f t="shared" si="16"/>
        <v>-40402</v>
      </c>
      <c r="G202" s="12">
        <f t="shared" si="20"/>
        <v>-1.5342020051321015E-3</v>
      </c>
      <c r="I202" s="12">
        <f t="shared" ref="I202:I209" si="21">+G202</f>
        <v>-1.5342020051321015E-3</v>
      </c>
      <c r="Q202" s="2">
        <f t="shared" si="17"/>
        <v>28869.811999999998</v>
      </c>
      <c r="R202" s="36"/>
      <c r="AB202">
        <v>7</v>
      </c>
      <c r="AD202" t="s">
        <v>26</v>
      </c>
      <c r="AF202" t="s">
        <v>28</v>
      </c>
    </row>
    <row r="203" spans="1:32" x14ac:dyDescent="0.2">
      <c r="A203" t="s">
        <v>47</v>
      </c>
      <c r="B203" s="5"/>
      <c r="C203" s="18">
        <v>43918.224999999999</v>
      </c>
      <c r="D203" s="18"/>
      <c r="E203">
        <f t="shared" si="15"/>
        <v>-40273.006270284503</v>
      </c>
      <c r="F203">
        <f t="shared" si="16"/>
        <v>-40273</v>
      </c>
      <c r="G203" s="12">
        <f t="shared" si="20"/>
        <v>-1.4539730036631227E-3</v>
      </c>
      <c r="I203" s="12">
        <f t="shared" si="21"/>
        <v>-1.4539730036631227E-3</v>
      </c>
      <c r="Q203" s="2">
        <f t="shared" si="17"/>
        <v>28899.724999999999</v>
      </c>
      <c r="R203" s="36"/>
      <c r="AB203">
        <v>6</v>
      </c>
      <c r="AD203" t="s">
        <v>26</v>
      </c>
      <c r="AF203" t="s">
        <v>28</v>
      </c>
    </row>
    <row r="204" spans="1:32" x14ac:dyDescent="0.2">
      <c r="A204" t="s">
        <v>48</v>
      </c>
      <c r="B204" s="5"/>
      <c r="C204" s="18">
        <v>44079.614000000001</v>
      </c>
      <c r="D204" s="18"/>
      <c r="E204">
        <f t="shared" si="15"/>
        <v>-39577.013329462185</v>
      </c>
      <c r="F204">
        <f t="shared" si="16"/>
        <v>-39577</v>
      </c>
      <c r="G204" s="12">
        <f t="shared" si="20"/>
        <v>-3.0908769986126572E-3</v>
      </c>
      <c r="I204" s="12">
        <f t="shared" si="21"/>
        <v>-3.0908769986126572E-3</v>
      </c>
      <c r="Q204" s="2">
        <f t="shared" si="17"/>
        <v>29061.114000000001</v>
      </c>
      <c r="R204" s="36"/>
      <c r="AB204">
        <v>4</v>
      </c>
      <c r="AD204" t="s">
        <v>26</v>
      </c>
      <c r="AF204" t="s">
        <v>28</v>
      </c>
    </row>
    <row r="205" spans="1:32" x14ac:dyDescent="0.2">
      <c r="A205" t="s">
        <v>48</v>
      </c>
      <c r="B205" s="5"/>
      <c r="C205" s="18">
        <v>44087.5</v>
      </c>
      <c r="D205" s="18"/>
      <c r="E205">
        <f t="shared" si="15"/>
        <v>-39543.004813817846</v>
      </c>
      <c r="F205">
        <f t="shared" si="16"/>
        <v>-39543</v>
      </c>
      <c r="G205" s="12">
        <f t="shared" si="20"/>
        <v>-1.1162430018885061E-3</v>
      </c>
      <c r="I205" s="12">
        <f t="shared" si="21"/>
        <v>-1.1162430018885061E-3</v>
      </c>
      <c r="Q205" s="2">
        <f t="shared" si="17"/>
        <v>29069</v>
      </c>
      <c r="R205" s="36"/>
      <c r="AB205">
        <v>6</v>
      </c>
      <c r="AD205" t="s">
        <v>26</v>
      </c>
      <c r="AF205" t="s">
        <v>28</v>
      </c>
    </row>
    <row r="206" spans="1:32" x14ac:dyDescent="0.2">
      <c r="A206" t="s">
        <v>49</v>
      </c>
      <c r="B206" s="5"/>
      <c r="C206" s="18">
        <v>44118.572</v>
      </c>
      <c r="D206" s="18"/>
      <c r="E206">
        <f t="shared" si="15"/>
        <v>-39409.006259658454</v>
      </c>
      <c r="F206">
        <f t="shared" si="16"/>
        <v>-39409</v>
      </c>
      <c r="G206" s="12">
        <f t="shared" si="20"/>
        <v>-1.4515090006170794E-3</v>
      </c>
      <c r="I206" s="12">
        <f t="shared" si="21"/>
        <v>-1.4515090006170794E-3</v>
      </c>
      <c r="Q206" s="2">
        <f t="shared" si="17"/>
        <v>29100.072</v>
      </c>
      <c r="R206" s="36"/>
      <c r="AB206">
        <v>4</v>
      </c>
      <c r="AD206" t="s">
        <v>55</v>
      </c>
      <c r="AF206" t="s">
        <v>28</v>
      </c>
    </row>
    <row r="207" spans="1:32" x14ac:dyDescent="0.2">
      <c r="A207" t="s">
        <v>49</v>
      </c>
      <c r="B207" s="5"/>
      <c r="C207" s="18">
        <v>44133.411999999997</v>
      </c>
      <c r="D207" s="18"/>
      <c r="E207">
        <f t="shared" si="15"/>
        <v>-39345.008494991715</v>
      </c>
      <c r="F207">
        <f t="shared" si="16"/>
        <v>-39345</v>
      </c>
      <c r="G207" s="12">
        <f t="shared" si="20"/>
        <v>-1.9698450050782412E-3</v>
      </c>
      <c r="I207" s="12">
        <f t="shared" si="21"/>
        <v>-1.9698450050782412E-3</v>
      </c>
      <c r="Q207" s="2">
        <f t="shared" si="17"/>
        <v>29114.911999999997</v>
      </c>
      <c r="R207" s="36"/>
      <c r="AB207">
        <v>6</v>
      </c>
      <c r="AD207" t="s">
        <v>26</v>
      </c>
      <c r="AF207" t="s">
        <v>28</v>
      </c>
    </row>
    <row r="208" spans="1:32" x14ac:dyDescent="0.2">
      <c r="A208" t="s">
        <v>49</v>
      </c>
      <c r="B208" s="5"/>
      <c r="C208" s="18">
        <v>44143.381999999998</v>
      </c>
      <c r="D208" s="18"/>
      <c r="E208">
        <f t="shared" si="15"/>
        <v>-39302.01269217988</v>
      </c>
      <c r="F208">
        <f t="shared" si="16"/>
        <v>-39302</v>
      </c>
      <c r="G208" s="12">
        <f t="shared" si="20"/>
        <v>-2.9431020011543296E-3</v>
      </c>
      <c r="I208" s="12">
        <f t="shared" si="21"/>
        <v>-2.9431020011543296E-3</v>
      </c>
      <c r="Q208" s="2">
        <f t="shared" si="17"/>
        <v>29124.881999999998</v>
      </c>
      <c r="R208" s="36"/>
      <c r="AB208">
        <v>37</v>
      </c>
      <c r="AD208" t="s">
        <v>52</v>
      </c>
      <c r="AF208" t="s">
        <v>28</v>
      </c>
    </row>
    <row r="209" spans="1:32" x14ac:dyDescent="0.2">
      <c r="A209" t="s">
        <v>49</v>
      </c>
      <c r="B209" s="5"/>
      <c r="C209" s="18">
        <v>44143.616000000002</v>
      </c>
      <c r="D209" s="18"/>
      <c r="E209">
        <f t="shared" si="15"/>
        <v>-39301.003563006547</v>
      </c>
      <c r="F209">
        <f t="shared" si="16"/>
        <v>-39301</v>
      </c>
      <c r="G209" s="12">
        <f t="shared" si="20"/>
        <v>-8.2620100147323683E-4</v>
      </c>
      <c r="I209" s="12">
        <f t="shared" si="21"/>
        <v>-8.2620100147323683E-4</v>
      </c>
      <c r="Q209" s="2">
        <f t="shared" si="17"/>
        <v>29125.116000000002</v>
      </c>
      <c r="R209" s="36"/>
      <c r="AB209">
        <v>14</v>
      </c>
      <c r="AD209" t="s">
        <v>67</v>
      </c>
      <c r="AF209" t="s">
        <v>28</v>
      </c>
    </row>
    <row r="210" spans="1:32" x14ac:dyDescent="0.2">
      <c r="A210" s="63" t="s">
        <v>546</v>
      </c>
      <c r="B210" s="64" t="s">
        <v>92</v>
      </c>
      <c r="C210" s="65">
        <v>44170.516000000003</v>
      </c>
      <c r="D210" s="18"/>
      <c r="E210">
        <f t="shared" si="15"/>
        <v>-39184.996833253455</v>
      </c>
      <c r="F210">
        <f t="shared" si="16"/>
        <v>-39185</v>
      </c>
      <c r="G210" s="12">
        <f t="shared" si="20"/>
        <v>7.3431500641163439E-4</v>
      </c>
      <c r="I210" s="12">
        <f>G210</f>
        <v>7.3431500641163439E-4</v>
      </c>
      <c r="O210" s="12">
        <f ca="1">+C$11+C$12*$F210</f>
        <v>-9.4556383452652354E-3</v>
      </c>
      <c r="Q210" s="2">
        <f t="shared" si="17"/>
        <v>29152.016000000003</v>
      </c>
      <c r="AB210">
        <v>10</v>
      </c>
      <c r="AD210" t="s">
        <v>52</v>
      </c>
      <c r="AF210" t="s">
        <v>28</v>
      </c>
    </row>
    <row r="211" spans="1:32" x14ac:dyDescent="0.2">
      <c r="A211" s="63" t="s">
        <v>546</v>
      </c>
      <c r="B211" s="64" t="s">
        <v>92</v>
      </c>
      <c r="C211" s="65">
        <v>44170.516000000003</v>
      </c>
      <c r="D211" s="18"/>
      <c r="E211">
        <f t="shared" si="15"/>
        <v>-39184.996833253455</v>
      </c>
      <c r="F211">
        <f t="shared" si="16"/>
        <v>-39185</v>
      </c>
      <c r="G211" s="12">
        <f t="shared" si="20"/>
        <v>7.3431500641163439E-4</v>
      </c>
      <c r="I211" s="12">
        <f>G211</f>
        <v>7.3431500641163439E-4</v>
      </c>
      <c r="O211" s="12">
        <f ca="1">+C$11+C$12*$F211</f>
        <v>-9.4556383452652354E-3</v>
      </c>
      <c r="Q211" s="2">
        <f t="shared" si="17"/>
        <v>29152.016000000003</v>
      </c>
    </row>
    <row r="212" spans="1:32" x14ac:dyDescent="0.2">
      <c r="A212" t="s">
        <v>49</v>
      </c>
      <c r="B212" s="5"/>
      <c r="C212" s="18">
        <v>44203.440999999999</v>
      </c>
      <c r="D212" s="18"/>
      <c r="E212">
        <f t="shared" si="15"/>
        <v>-39043.007183546404</v>
      </c>
      <c r="F212">
        <f t="shared" si="16"/>
        <v>-39043</v>
      </c>
      <c r="G212" s="12">
        <f t="shared" si="20"/>
        <v>-1.6657430023769848E-3</v>
      </c>
      <c r="I212" s="12">
        <f>+G212</f>
        <v>-1.6657430023769848E-3</v>
      </c>
      <c r="Q212" s="2">
        <f t="shared" si="17"/>
        <v>29184.940999999999</v>
      </c>
      <c r="R212" s="36"/>
    </row>
    <row r="213" spans="1:32" x14ac:dyDescent="0.2">
      <c r="A213" t="s">
        <v>49</v>
      </c>
      <c r="B213" s="5"/>
      <c r="C213" s="18">
        <v>44206.457000000002</v>
      </c>
      <c r="D213" s="18"/>
      <c r="E213">
        <f t="shared" ref="E213:E276" si="22">+(C213-C$7)/C$8</f>
        <v>-39030.000629756971</v>
      </c>
      <c r="F213">
        <f t="shared" ref="F213:F276" si="23">ROUND(2*E213,0)/2</f>
        <v>-39030</v>
      </c>
      <c r="G213" s="12">
        <f t="shared" si="20"/>
        <v>-1.4602999726776034E-4</v>
      </c>
      <c r="I213" s="12">
        <f>+G213</f>
        <v>-1.4602999726776034E-4</v>
      </c>
      <c r="Q213" s="2">
        <f t="shared" ref="Q213:Q276" si="24">+C213-15018.5</f>
        <v>29187.957000000002</v>
      </c>
      <c r="R213" s="36"/>
      <c r="AB213">
        <v>9</v>
      </c>
      <c r="AD213" t="s">
        <v>26</v>
      </c>
      <c r="AF213" t="s">
        <v>28</v>
      </c>
    </row>
    <row r="214" spans="1:32" x14ac:dyDescent="0.2">
      <c r="A214" s="63" t="s">
        <v>554</v>
      </c>
      <c r="B214" s="64" t="s">
        <v>92</v>
      </c>
      <c r="C214" s="65">
        <v>44224.313999999998</v>
      </c>
      <c r="D214" s="18"/>
      <c r="E214">
        <f t="shared" si="22"/>
        <v>-38952.991998782985</v>
      </c>
      <c r="F214">
        <f t="shared" si="23"/>
        <v>-38953</v>
      </c>
      <c r="G214" s="12">
        <f t="shared" si="20"/>
        <v>1.8553469999460503E-3</v>
      </c>
      <c r="I214" s="12">
        <f>G214</f>
        <v>1.8553469999460503E-3</v>
      </c>
      <c r="O214" s="12">
        <f ca="1">+C$11+C$12*$F214</f>
        <v>-9.3974584100155415E-3</v>
      </c>
      <c r="Q214" s="2">
        <f t="shared" si="24"/>
        <v>29205.813999999998</v>
      </c>
      <c r="AB214">
        <v>6</v>
      </c>
      <c r="AD214" t="s">
        <v>26</v>
      </c>
      <c r="AF214" t="s">
        <v>28</v>
      </c>
    </row>
    <row r="215" spans="1:32" x14ac:dyDescent="0.2">
      <c r="A215" t="s">
        <v>50</v>
      </c>
      <c r="B215" s="5"/>
      <c r="C215" s="18">
        <v>44224.324000000001</v>
      </c>
      <c r="D215" s="18"/>
      <c r="E215">
        <f t="shared" si="22"/>
        <v>-38952.948873604626</v>
      </c>
      <c r="F215">
        <f t="shared" si="23"/>
        <v>-38953</v>
      </c>
      <c r="G215" s="12">
        <f t="shared" si="20"/>
        <v>1.1855347001983318E-2</v>
      </c>
      <c r="I215" s="12">
        <f>+G215</f>
        <v>1.1855347001983318E-2</v>
      </c>
      <c r="Q215" s="2">
        <f t="shared" si="24"/>
        <v>29205.824000000001</v>
      </c>
      <c r="R215" s="36"/>
    </row>
    <row r="216" spans="1:32" x14ac:dyDescent="0.2">
      <c r="A216" t="s">
        <v>50</v>
      </c>
      <c r="B216" s="5"/>
      <c r="C216" s="18">
        <v>44225.470999999998</v>
      </c>
      <c r="D216" s="18"/>
      <c r="E216">
        <f t="shared" si="22"/>
        <v>-38948.002415648254</v>
      </c>
      <c r="F216">
        <f t="shared" si="23"/>
        <v>-38948</v>
      </c>
      <c r="G216" s="12">
        <f t="shared" si="20"/>
        <v>-5.6014800065895543E-4</v>
      </c>
      <c r="I216" s="12">
        <f>+G216</f>
        <v>-5.6014800065895543E-4</v>
      </c>
      <c r="Q216" s="2">
        <f t="shared" si="24"/>
        <v>29206.970999999998</v>
      </c>
      <c r="R216" s="36"/>
      <c r="AB216">
        <v>7</v>
      </c>
      <c r="AD216" t="s">
        <v>26</v>
      </c>
      <c r="AF216" t="s">
        <v>28</v>
      </c>
    </row>
    <row r="217" spans="1:32" x14ac:dyDescent="0.2">
      <c r="A217" t="s">
        <v>50</v>
      </c>
      <c r="B217" s="5"/>
      <c r="C217" s="18">
        <v>44253.296000000002</v>
      </c>
      <c r="D217" s="18"/>
      <c r="E217">
        <f t="shared" si="22"/>
        <v>-38828.006606898067</v>
      </c>
      <c r="F217">
        <f t="shared" si="23"/>
        <v>-38828</v>
      </c>
      <c r="G217" s="12">
        <f t="shared" si="20"/>
        <v>-1.5320279999286868E-3</v>
      </c>
      <c r="I217" s="12">
        <f>+G217</f>
        <v>-1.5320279999286868E-3</v>
      </c>
      <c r="Q217" s="2">
        <f t="shared" si="24"/>
        <v>29234.796000000002</v>
      </c>
      <c r="R217" s="36"/>
      <c r="AB217">
        <v>7</v>
      </c>
      <c r="AD217" t="s">
        <v>26</v>
      </c>
      <c r="AF217" t="s">
        <v>28</v>
      </c>
    </row>
    <row r="218" spans="1:32" x14ac:dyDescent="0.2">
      <c r="A218" t="s">
        <v>96</v>
      </c>
      <c r="B218" s="5" t="s">
        <v>92</v>
      </c>
      <c r="C218" s="34">
        <v>44281.587200000002</v>
      </c>
      <c r="D218" s="18">
        <v>4.0000000000000002E-4</v>
      </c>
      <c r="E218">
        <f t="shared" si="22"/>
        <v>-38706.00030233337</v>
      </c>
      <c r="F218">
        <f t="shared" si="23"/>
        <v>-38706</v>
      </c>
      <c r="G218" s="12">
        <f t="shared" si="20"/>
        <v>-7.0105998020153493E-5</v>
      </c>
      <c r="J218" s="12">
        <f>G218</f>
        <v>-7.0105998020153493E-5</v>
      </c>
      <c r="Q218" s="2">
        <f t="shared" si="24"/>
        <v>29263.087200000002</v>
      </c>
      <c r="R218" s="36"/>
      <c r="AB218">
        <v>6</v>
      </c>
      <c r="AD218" t="s">
        <v>26</v>
      </c>
      <c r="AF218" t="s">
        <v>28</v>
      </c>
    </row>
    <row r="219" spans="1:32" x14ac:dyDescent="0.2">
      <c r="A219" t="s">
        <v>50</v>
      </c>
      <c r="B219" s="5"/>
      <c r="C219" s="18">
        <v>44282.285000000003</v>
      </c>
      <c r="D219" s="18"/>
      <c r="E219">
        <f t="shared" si="22"/>
        <v>-38702.991027388322</v>
      </c>
      <c r="F219">
        <f t="shared" si="23"/>
        <v>-38703</v>
      </c>
      <c r="G219" s="12">
        <f t="shared" si="20"/>
        <v>2.0805970052606426E-3</v>
      </c>
      <c r="I219" s="12">
        <f t="shared" ref="I219:I228" si="25">+G219</f>
        <v>2.0805970052606426E-3</v>
      </c>
      <c r="Q219" s="2">
        <f t="shared" si="24"/>
        <v>29263.785000000003</v>
      </c>
      <c r="R219" s="36"/>
      <c r="AB219">
        <v>7</v>
      </c>
      <c r="AD219" t="s">
        <v>26</v>
      </c>
      <c r="AF219" t="s">
        <v>28</v>
      </c>
    </row>
    <row r="220" spans="1:32" x14ac:dyDescent="0.2">
      <c r="A220" t="s">
        <v>51</v>
      </c>
      <c r="B220" s="5"/>
      <c r="C220" s="18">
        <v>44461.53</v>
      </c>
      <c r="D220" s="18"/>
      <c r="E220">
        <f t="shared" si="22"/>
        <v>-37929.99376810986</v>
      </c>
      <c r="F220">
        <f t="shared" si="23"/>
        <v>-37930</v>
      </c>
      <c r="G220" s="12">
        <f t="shared" si="20"/>
        <v>1.4450699964072555E-3</v>
      </c>
      <c r="I220" s="12">
        <f t="shared" si="25"/>
        <v>1.4450699964072555E-3</v>
      </c>
      <c r="Q220" s="2">
        <f t="shared" si="24"/>
        <v>29443.03</v>
      </c>
      <c r="R220" s="36"/>
      <c r="AB220">
        <v>7</v>
      </c>
      <c r="AD220" t="s">
        <v>26</v>
      </c>
      <c r="AF220" t="s">
        <v>28</v>
      </c>
    </row>
    <row r="221" spans="1:32" x14ac:dyDescent="0.2">
      <c r="A221" t="s">
        <v>51</v>
      </c>
      <c r="B221" s="5"/>
      <c r="C221" s="18">
        <v>44466.63</v>
      </c>
      <c r="D221" s="18"/>
      <c r="E221">
        <f t="shared" si="22"/>
        <v>-37907.999927152967</v>
      </c>
      <c r="F221">
        <f t="shared" si="23"/>
        <v>-37908</v>
      </c>
      <c r="G221" s="12">
        <f t="shared" si="20"/>
        <v>1.6891994164325297E-5</v>
      </c>
      <c r="I221" s="12">
        <f t="shared" si="25"/>
        <v>1.6891994164325297E-5</v>
      </c>
      <c r="Q221" s="2">
        <f t="shared" si="24"/>
        <v>29448.129999999997</v>
      </c>
      <c r="R221" s="36"/>
      <c r="AB221">
        <v>6</v>
      </c>
      <c r="AD221" t="s">
        <v>26</v>
      </c>
      <c r="AF221" t="s">
        <v>28</v>
      </c>
    </row>
    <row r="222" spans="1:32" x14ac:dyDescent="0.2">
      <c r="A222" t="s">
        <v>53</v>
      </c>
      <c r="B222" s="5"/>
      <c r="C222" s="18">
        <v>44484.487000000001</v>
      </c>
      <c r="D222" s="18"/>
      <c r="E222">
        <f t="shared" si="22"/>
        <v>-37830.991296178945</v>
      </c>
      <c r="F222">
        <f t="shared" si="23"/>
        <v>-37831</v>
      </c>
      <c r="G222" s="12">
        <f t="shared" si="20"/>
        <v>2.0182689986540936E-3</v>
      </c>
      <c r="I222" s="12">
        <f t="shared" si="25"/>
        <v>2.0182689986540936E-3</v>
      </c>
      <c r="Q222" s="2">
        <f t="shared" si="24"/>
        <v>29465.987000000001</v>
      </c>
      <c r="R222" s="36"/>
      <c r="AB222">
        <v>6</v>
      </c>
      <c r="AD222" t="s">
        <v>75</v>
      </c>
      <c r="AF222" t="s">
        <v>28</v>
      </c>
    </row>
    <row r="223" spans="1:32" x14ac:dyDescent="0.2">
      <c r="A223" t="s">
        <v>53</v>
      </c>
      <c r="B223" s="5"/>
      <c r="C223" s="18">
        <v>44487.5</v>
      </c>
      <c r="D223" s="18"/>
      <c r="E223">
        <f t="shared" si="22"/>
        <v>-37817.997679943037</v>
      </c>
      <c r="F223">
        <f t="shared" si="23"/>
        <v>-37818</v>
      </c>
      <c r="G223" s="12">
        <f t="shared" si="20"/>
        <v>5.3798199951415882E-4</v>
      </c>
      <c r="I223" s="12">
        <f t="shared" si="25"/>
        <v>5.3798199951415882E-4</v>
      </c>
      <c r="Q223" s="2">
        <f t="shared" si="24"/>
        <v>29469</v>
      </c>
      <c r="R223" s="36"/>
      <c r="AB223">
        <v>6</v>
      </c>
      <c r="AD223" t="s">
        <v>26</v>
      </c>
      <c r="AF223" t="s">
        <v>28</v>
      </c>
    </row>
    <row r="224" spans="1:32" x14ac:dyDescent="0.2">
      <c r="A224" t="s">
        <v>53</v>
      </c>
      <c r="B224" s="5"/>
      <c r="C224" s="18">
        <v>44489.586000000003</v>
      </c>
      <c r="D224" s="18"/>
      <c r="E224">
        <f t="shared" si="22"/>
        <v>-37809.001767739865</v>
      </c>
      <c r="F224">
        <f t="shared" si="23"/>
        <v>-37809</v>
      </c>
      <c r="G224" s="12">
        <f t="shared" ref="G224:G255" si="26">+C224-(C$7+F224*C$8)</f>
        <v>-4.0990900015458465E-4</v>
      </c>
      <c r="I224" s="12">
        <f t="shared" si="25"/>
        <v>-4.0990900015458465E-4</v>
      </c>
      <c r="Q224" s="2">
        <f t="shared" si="24"/>
        <v>29471.086000000003</v>
      </c>
      <c r="R224" s="36"/>
      <c r="AB224">
        <v>12</v>
      </c>
      <c r="AD224" t="s">
        <v>26</v>
      </c>
      <c r="AF224" t="s">
        <v>28</v>
      </c>
    </row>
    <row r="225" spans="1:32" x14ac:dyDescent="0.2">
      <c r="A225" t="s">
        <v>53</v>
      </c>
      <c r="B225" s="5"/>
      <c r="C225" s="18">
        <v>44490.514999999999</v>
      </c>
      <c r="D225" s="18"/>
      <c r="E225">
        <f t="shared" si="22"/>
        <v>-37804.995438671453</v>
      </c>
      <c r="F225">
        <f t="shared" si="23"/>
        <v>-37805</v>
      </c>
      <c r="G225" s="12">
        <f t="shared" si="26"/>
        <v>1.0576950007816777E-3</v>
      </c>
      <c r="I225" s="12">
        <f t="shared" si="25"/>
        <v>1.0576950007816777E-3</v>
      </c>
      <c r="Q225" s="2">
        <f t="shared" si="24"/>
        <v>29472.014999999999</v>
      </c>
      <c r="R225" s="36"/>
      <c r="AB225">
        <v>7</v>
      </c>
      <c r="AD225" t="s">
        <v>26</v>
      </c>
      <c r="AF225" t="s">
        <v>28</v>
      </c>
    </row>
    <row r="226" spans="1:32" x14ac:dyDescent="0.2">
      <c r="A226" t="s">
        <v>53</v>
      </c>
      <c r="B226" s="5"/>
      <c r="C226" s="18">
        <v>44491.438999999998</v>
      </c>
      <c r="D226" s="18"/>
      <c r="E226">
        <f t="shared" si="22"/>
        <v>-37801.010672192206</v>
      </c>
      <c r="F226">
        <f t="shared" si="23"/>
        <v>-37801</v>
      </c>
      <c r="G226" s="12">
        <f t="shared" si="26"/>
        <v>-2.4747010029386729E-3</v>
      </c>
      <c r="I226" s="12">
        <f t="shared" si="25"/>
        <v>-2.4747010029386729E-3</v>
      </c>
      <c r="Q226" s="2">
        <f t="shared" si="24"/>
        <v>29472.938999999998</v>
      </c>
      <c r="R226" s="36"/>
      <c r="AB226">
        <v>5</v>
      </c>
      <c r="AD226" t="s">
        <v>26</v>
      </c>
      <c r="AF226" t="s">
        <v>28</v>
      </c>
    </row>
    <row r="227" spans="1:32" x14ac:dyDescent="0.2">
      <c r="A227" t="s">
        <v>56</v>
      </c>
      <c r="B227" s="5"/>
      <c r="C227" s="18">
        <v>44491.440999999999</v>
      </c>
      <c r="D227" s="18"/>
      <c r="E227">
        <f t="shared" si="22"/>
        <v>-37801.002047156537</v>
      </c>
      <c r="F227">
        <f t="shared" si="23"/>
        <v>-37801</v>
      </c>
      <c r="G227" s="12">
        <f t="shared" si="26"/>
        <v>-4.7470100253121927E-4</v>
      </c>
      <c r="I227" s="12">
        <f t="shared" si="25"/>
        <v>-4.7470100253121927E-4</v>
      </c>
      <c r="Q227" s="2">
        <f t="shared" si="24"/>
        <v>29472.940999999999</v>
      </c>
      <c r="R227" s="36"/>
      <c r="AB227">
        <v>7</v>
      </c>
      <c r="AD227" t="s">
        <v>26</v>
      </c>
      <c r="AF227" t="s">
        <v>28</v>
      </c>
    </row>
    <row r="228" spans="1:32" x14ac:dyDescent="0.2">
      <c r="A228" t="s">
        <v>53</v>
      </c>
      <c r="B228" s="5"/>
      <c r="C228" s="18">
        <v>44491.442000000003</v>
      </c>
      <c r="D228" s="18"/>
      <c r="E228">
        <f t="shared" si="22"/>
        <v>-37800.997734638688</v>
      </c>
      <c r="F228">
        <f t="shared" si="23"/>
        <v>-37801</v>
      </c>
      <c r="G228" s="12">
        <f t="shared" si="26"/>
        <v>5.2529900131048635E-4</v>
      </c>
      <c r="I228" s="12">
        <f t="shared" si="25"/>
        <v>5.2529900131048635E-4</v>
      </c>
      <c r="Q228" s="2">
        <f t="shared" si="24"/>
        <v>29472.942000000003</v>
      </c>
      <c r="R228" s="36"/>
      <c r="AB228">
        <v>7</v>
      </c>
      <c r="AD228" t="s">
        <v>26</v>
      </c>
      <c r="AF228" t="s">
        <v>28</v>
      </c>
    </row>
    <row r="229" spans="1:32" x14ac:dyDescent="0.2">
      <c r="A229" t="s">
        <v>96</v>
      </c>
      <c r="B229" s="5" t="s">
        <v>92</v>
      </c>
      <c r="C229" s="34">
        <v>44495.847199999997</v>
      </c>
      <c r="D229" s="18">
        <v>4.0000000000000002E-4</v>
      </c>
      <c r="E229">
        <f t="shared" si="22"/>
        <v>-37782.000231073347</v>
      </c>
      <c r="F229">
        <f t="shared" si="23"/>
        <v>-37782</v>
      </c>
      <c r="G229" s="12">
        <f t="shared" si="26"/>
        <v>-5.3582007240038365E-5</v>
      </c>
      <c r="J229" s="12">
        <f>G229</f>
        <v>-5.3582007240038365E-5</v>
      </c>
      <c r="Q229" s="2">
        <f t="shared" si="24"/>
        <v>29477.347199999997</v>
      </c>
      <c r="R229" s="36"/>
      <c r="AB229">
        <v>7</v>
      </c>
      <c r="AD229" t="s">
        <v>26</v>
      </c>
      <c r="AF229" t="s">
        <v>28</v>
      </c>
    </row>
    <row r="230" spans="1:32" x14ac:dyDescent="0.2">
      <c r="A230" t="s">
        <v>53</v>
      </c>
      <c r="B230" s="5"/>
      <c r="C230" s="18">
        <v>44497.470999999998</v>
      </c>
      <c r="D230" s="18"/>
      <c r="E230">
        <f t="shared" si="22"/>
        <v>-37774.997564613383</v>
      </c>
      <c r="F230">
        <f t="shared" si="23"/>
        <v>-37775</v>
      </c>
      <c r="G230" s="12">
        <f t="shared" si="26"/>
        <v>5.6472500000381842E-4</v>
      </c>
      <c r="I230" s="12">
        <f>+G230</f>
        <v>5.6472500000381842E-4</v>
      </c>
      <c r="Q230" s="2">
        <f t="shared" si="24"/>
        <v>29478.970999999998</v>
      </c>
      <c r="R230" s="36"/>
      <c r="AB230">
        <v>6</v>
      </c>
      <c r="AD230" t="s">
        <v>26</v>
      </c>
      <c r="AF230" t="s">
        <v>28</v>
      </c>
    </row>
    <row r="231" spans="1:32" x14ac:dyDescent="0.2">
      <c r="A231" t="s">
        <v>53</v>
      </c>
      <c r="B231" s="5"/>
      <c r="C231" s="18">
        <v>44497.472000000002</v>
      </c>
      <c r="D231" s="18"/>
      <c r="E231">
        <f t="shared" si="22"/>
        <v>-37774.993252095526</v>
      </c>
      <c r="F231">
        <f t="shared" si="23"/>
        <v>-37775</v>
      </c>
      <c r="G231" s="12">
        <f t="shared" si="26"/>
        <v>1.564725003845524E-3</v>
      </c>
      <c r="I231" s="12">
        <f>+G231</f>
        <v>1.564725003845524E-3</v>
      </c>
      <c r="Q231" s="2">
        <f t="shared" si="24"/>
        <v>29478.972000000002</v>
      </c>
      <c r="R231" s="36"/>
      <c r="AB231">
        <v>8</v>
      </c>
      <c r="AD231" t="s">
        <v>26</v>
      </c>
      <c r="AF231" t="s">
        <v>28</v>
      </c>
    </row>
    <row r="232" spans="1:32" x14ac:dyDescent="0.2">
      <c r="A232" t="s">
        <v>96</v>
      </c>
      <c r="B232" s="5" t="s">
        <v>92</v>
      </c>
      <c r="C232" s="34">
        <v>44498.861700000001</v>
      </c>
      <c r="D232" s="18">
        <v>4.0000000000000002E-4</v>
      </c>
      <c r="E232">
        <f t="shared" si="22"/>
        <v>-37769.000146060665</v>
      </c>
      <c r="F232">
        <f t="shared" si="23"/>
        <v>-37769</v>
      </c>
      <c r="G232" s="12">
        <f t="shared" si="26"/>
        <v>-3.3869000617414713E-5</v>
      </c>
      <c r="J232" s="12">
        <f>G232</f>
        <v>-3.3869000617414713E-5</v>
      </c>
      <c r="Q232" s="2">
        <f t="shared" si="24"/>
        <v>29480.361700000001</v>
      </c>
      <c r="R232" s="36"/>
      <c r="AB232">
        <v>6</v>
      </c>
      <c r="AD232" t="s">
        <v>26</v>
      </c>
      <c r="AF232" t="s">
        <v>28</v>
      </c>
    </row>
    <row r="233" spans="1:32" x14ac:dyDescent="0.2">
      <c r="A233" t="s">
        <v>53</v>
      </c>
      <c r="B233" s="5"/>
      <c r="C233" s="18">
        <v>44499.557999999997</v>
      </c>
      <c r="D233" s="18"/>
      <c r="E233">
        <f t="shared" si="22"/>
        <v>-37765.99733989239</v>
      </c>
      <c r="F233">
        <f t="shared" si="23"/>
        <v>-37766</v>
      </c>
      <c r="G233" s="12">
        <f t="shared" si="26"/>
        <v>6.1683399690082297E-4</v>
      </c>
      <c r="I233" s="12">
        <f>+G233</f>
        <v>6.1683399690082297E-4</v>
      </c>
      <c r="Q233" s="2">
        <f t="shared" si="24"/>
        <v>29481.057999999997</v>
      </c>
      <c r="R233" s="36"/>
      <c r="AB233">
        <v>8</v>
      </c>
      <c r="AD233" t="s">
        <v>26</v>
      </c>
      <c r="AF233" t="s">
        <v>28</v>
      </c>
    </row>
    <row r="234" spans="1:32" x14ac:dyDescent="0.2">
      <c r="A234" t="s">
        <v>53</v>
      </c>
      <c r="B234" s="5"/>
      <c r="C234" s="18">
        <v>44499.559000000001</v>
      </c>
      <c r="D234" s="18"/>
      <c r="E234">
        <f t="shared" si="22"/>
        <v>-37765.993027374541</v>
      </c>
      <c r="F234">
        <f t="shared" si="23"/>
        <v>-37766</v>
      </c>
      <c r="G234" s="12">
        <f t="shared" si="26"/>
        <v>1.6168340007425286E-3</v>
      </c>
      <c r="I234" s="12">
        <f>+G234</f>
        <v>1.6168340007425286E-3</v>
      </c>
      <c r="Q234" s="2">
        <f t="shared" si="24"/>
        <v>29481.059000000001</v>
      </c>
      <c r="R234" s="36"/>
      <c r="AB234">
        <v>6</v>
      </c>
      <c r="AD234" t="s">
        <v>88</v>
      </c>
      <c r="AF234" t="s">
        <v>28</v>
      </c>
    </row>
    <row r="235" spans="1:32" x14ac:dyDescent="0.2">
      <c r="A235" t="s">
        <v>96</v>
      </c>
      <c r="B235" s="5" t="s">
        <v>92</v>
      </c>
      <c r="C235" s="34">
        <v>44499.789400000001</v>
      </c>
      <c r="D235" s="18">
        <v>4.0000000000000002E-4</v>
      </c>
      <c r="E235">
        <f t="shared" si="22"/>
        <v>-37764.999423265428</v>
      </c>
      <c r="F235">
        <f t="shared" si="23"/>
        <v>-37765</v>
      </c>
      <c r="G235" s="12">
        <f t="shared" si="26"/>
        <v>1.3373500405577943E-4</v>
      </c>
      <c r="J235" s="12">
        <f>G235</f>
        <v>1.3373500405577943E-4</v>
      </c>
      <c r="Q235" s="2">
        <f t="shared" si="24"/>
        <v>29481.289400000001</v>
      </c>
      <c r="R235" s="36"/>
    </row>
    <row r="236" spans="1:32" x14ac:dyDescent="0.2">
      <c r="A236" t="s">
        <v>96</v>
      </c>
      <c r="B236" s="5" t="s">
        <v>92</v>
      </c>
      <c r="C236" s="34">
        <v>44500.948299999996</v>
      </c>
      <c r="D236" s="18">
        <v>4.0000000000000002E-4</v>
      </c>
      <c r="E236">
        <f t="shared" si="22"/>
        <v>-37760.001646346827</v>
      </c>
      <c r="F236">
        <f t="shared" si="23"/>
        <v>-37760</v>
      </c>
      <c r="G236" s="12">
        <f t="shared" si="26"/>
        <v>-3.8176000089151785E-4</v>
      </c>
      <c r="J236" s="12">
        <f>G236</f>
        <v>-3.8176000089151785E-4</v>
      </c>
      <c r="Q236" s="2">
        <f t="shared" si="24"/>
        <v>29482.448299999996</v>
      </c>
      <c r="R236" s="36"/>
    </row>
    <row r="237" spans="1:32" x14ac:dyDescent="0.2">
      <c r="A237" t="s">
        <v>96</v>
      </c>
      <c r="B237" s="5" t="s">
        <v>92</v>
      </c>
      <c r="C237" s="34">
        <v>44501.882100000003</v>
      </c>
      <c r="D237" s="18">
        <v>4.0000000000000002E-4</v>
      </c>
      <c r="E237">
        <f t="shared" si="22"/>
        <v>-37755.974617192769</v>
      </c>
      <c r="F237">
        <f t="shared" si="23"/>
        <v>-37756</v>
      </c>
      <c r="G237" s="12">
        <f t="shared" si="26"/>
        <v>5.8858440024778247E-3</v>
      </c>
      <c r="J237" s="12">
        <f>G237</f>
        <v>5.8858440024778247E-3</v>
      </c>
      <c r="Q237" s="2">
        <f t="shared" si="24"/>
        <v>29483.382100000003</v>
      </c>
      <c r="R237" s="36"/>
    </row>
    <row r="238" spans="1:32" x14ac:dyDescent="0.2">
      <c r="A238" t="s">
        <v>53</v>
      </c>
      <c r="B238" s="5"/>
      <c r="C238" s="18">
        <v>44504.425000000003</v>
      </c>
      <c r="D238" s="18"/>
      <c r="E238">
        <f t="shared" si="22"/>
        <v>-37745.008315590945</v>
      </c>
      <c r="F238">
        <f t="shared" si="23"/>
        <v>-37745</v>
      </c>
      <c r="G238" s="12">
        <f t="shared" si="26"/>
        <v>-1.9282449939055368E-3</v>
      </c>
      <c r="I238" s="12">
        <f>+G238</f>
        <v>-1.9282449939055368E-3</v>
      </c>
      <c r="Q238" s="2">
        <f t="shared" si="24"/>
        <v>29485.925000000003</v>
      </c>
      <c r="R238" s="36"/>
    </row>
    <row r="239" spans="1:32" x14ac:dyDescent="0.2">
      <c r="A239" s="63" t="s">
        <v>572</v>
      </c>
      <c r="B239" s="64" t="s">
        <v>92</v>
      </c>
      <c r="C239" s="65">
        <v>44504.428999999996</v>
      </c>
      <c r="D239" s="18"/>
      <c r="E239">
        <f t="shared" si="22"/>
        <v>-37744.991065519636</v>
      </c>
      <c r="F239">
        <f t="shared" si="23"/>
        <v>-37745</v>
      </c>
      <c r="G239" s="12">
        <f t="shared" si="26"/>
        <v>2.0717549996334128E-3</v>
      </c>
      <c r="I239" s="12">
        <f>G239</f>
        <v>2.0717549996334128E-3</v>
      </c>
      <c r="O239" s="12">
        <f ca="1">+C$11+C$12*$F239</f>
        <v>-9.0945215057843792E-3</v>
      </c>
      <c r="Q239" s="2">
        <f t="shared" si="24"/>
        <v>29485.928999999996</v>
      </c>
    </row>
    <row r="240" spans="1:32" x14ac:dyDescent="0.2">
      <c r="A240" t="s">
        <v>56</v>
      </c>
      <c r="B240" s="5"/>
      <c r="C240" s="18">
        <v>44516.485999999997</v>
      </c>
      <c r="D240" s="18"/>
      <c r="E240">
        <f t="shared" si="22"/>
        <v>-37692.99503798681</v>
      </c>
      <c r="F240">
        <f t="shared" si="23"/>
        <v>-37693</v>
      </c>
      <c r="G240" s="12">
        <f t="shared" si="26"/>
        <v>1.1506069931783713E-3</v>
      </c>
      <c r="I240" s="12">
        <f>+G240</f>
        <v>1.1506069931783713E-3</v>
      </c>
      <c r="Q240" s="2">
        <f t="shared" si="24"/>
        <v>29497.985999999997</v>
      </c>
      <c r="R240" s="36"/>
    </row>
    <row r="241" spans="1:18" x14ac:dyDescent="0.2">
      <c r="A241" t="s">
        <v>96</v>
      </c>
      <c r="B241" s="5" t="s">
        <v>92</v>
      </c>
      <c r="C241" s="34">
        <v>44516.716399999998</v>
      </c>
      <c r="D241" s="18">
        <v>4.0000000000000002E-4</v>
      </c>
      <c r="E241">
        <f t="shared" si="22"/>
        <v>-37692.001433877696</v>
      </c>
      <c r="F241">
        <f t="shared" si="23"/>
        <v>-37692</v>
      </c>
      <c r="G241" s="12">
        <f t="shared" si="26"/>
        <v>-3.3249200350837782E-4</v>
      </c>
      <c r="J241" s="12">
        <f>G241</f>
        <v>-3.3249200350837782E-4</v>
      </c>
      <c r="Q241" s="2">
        <f t="shared" si="24"/>
        <v>29498.216399999998</v>
      </c>
      <c r="R241" s="36"/>
    </row>
    <row r="242" spans="1:18" x14ac:dyDescent="0.2">
      <c r="A242" t="s">
        <v>96</v>
      </c>
      <c r="B242" s="5" t="s">
        <v>92</v>
      </c>
      <c r="C242" s="34">
        <v>44521.817999999999</v>
      </c>
      <c r="D242" s="18">
        <v>4.0000000000000002E-4</v>
      </c>
      <c r="E242">
        <f t="shared" si="22"/>
        <v>-37670.000692892245</v>
      </c>
      <c r="F242">
        <f t="shared" si="23"/>
        <v>-37670</v>
      </c>
      <c r="G242" s="12">
        <f t="shared" si="26"/>
        <v>-1.6067000251496211E-4</v>
      </c>
      <c r="J242" s="12">
        <f>G242</f>
        <v>-1.6067000251496211E-4</v>
      </c>
      <c r="Q242" s="2">
        <f t="shared" si="24"/>
        <v>29503.317999999999</v>
      </c>
      <c r="R242" s="36"/>
    </row>
    <row r="243" spans="1:18" x14ac:dyDescent="0.2">
      <c r="A243" t="s">
        <v>56</v>
      </c>
      <c r="B243" s="5"/>
      <c r="C243" s="18">
        <v>44526.459000000003</v>
      </c>
      <c r="D243" s="18"/>
      <c r="E243">
        <f t="shared" si="22"/>
        <v>-37649.98629762145</v>
      </c>
      <c r="F243">
        <f t="shared" si="23"/>
        <v>-37650</v>
      </c>
      <c r="G243" s="12">
        <f t="shared" si="26"/>
        <v>3.1773500013514422E-3</v>
      </c>
      <c r="I243" s="12">
        <f>+G243</f>
        <v>3.1773500013514422E-3</v>
      </c>
      <c r="Q243" s="2">
        <f t="shared" si="24"/>
        <v>29507.959000000003</v>
      </c>
      <c r="R243" s="36"/>
    </row>
    <row r="244" spans="1:18" x14ac:dyDescent="0.2">
      <c r="A244" t="s">
        <v>96</v>
      </c>
      <c r="B244" s="5" t="s">
        <v>92</v>
      </c>
      <c r="C244" s="34">
        <v>44526.9202</v>
      </c>
      <c r="D244" s="18">
        <v>4.0000000000000002E-4</v>
      </c>
      <c r="E244">
        <f t="shared" si="22"/>
        <v>-37647.997364396106</v>
      </c>
      <c r="F244">
        <f t="shared" si="23"/>
        <v>-37648</v>
      </c>
      <c r="G244" s="12">
        <f t="shared" si="26"/>
        <v>6.1115199787309393E-4</v>
      </c>
      <c r="J244" s="12">
        <f t="shared" ref="J244:J250" si="27">G244</f>
        <v>6.1115199787309393E-4</v>
      </c>
      <c r="Q244" s="2">
        <f t="shared" si="24"/>
        <v>29508.4202</v>
      </c>
      <c r="R244" s="36"/>
    </row>
    <row r="245" spans="1:18" x14ac:dyDescent="0.2">
      <c r="A245" t="s">
        <v>96</v>
      </c>
      <c r="B245" s="5" t="s">
        <v>92</v>
      </c>
      <c r="C245" s="34">
        <v>44540.833400000003</v>
      </c>
      <c r="D245" s="18">
        <v>4.0000000000000002E-4</v>
      </c>
      <c r="E245">
        <f t="shared" si="22"/>
        <v>-37587.996441258525</v>
      </c>
      <c r="F245">
        <f t="shared" si="23"/>
        <v>-37588</v>
      </c>
      <c r="G245" s="12">
        <f t="shared" si="26"/>
        <v>8.2521200238261372E-4</v>
      </c>
      <c r="J245" s="12">
        <f t="shared" si="27"/>
        <v>8.2521200238261372E-4</v>
      </c>
      <c r="Q245" s="2">
        <f t="shared" si="24"/>
        <v>29522.333400000003</v>
      </c>
      <c r="R245" s="36"/>
    </row>
    <row r="246" spans="1:18" x14ac:dyDescent="0.2">
      <c r="A246" t="s">
        <v>96</v>
      </c>
      <c r="B246" s="5" t="s">
        <v>92</v>
      </c>
      <c r="C246" s="34">
        <v>44549.876300000004</v>
      </c>
      <c r="D246" s="18">
        <v>4.0000000000000002E-4</v>
      </c>
      <c r="E246">
        <f t="shared" si="22"/>
        <v>-37548.998773731233</v>
      </c>
      <c r="F246">
        <f t="shared" si="23"/>
        <v>-37549</v>
      </c>
      <c r="G246" s="12">
        <f t="shared" si="26"/>
        <v>2.8435100102797151E-4</v>
      </c>
      <c r="J246" s="12">
        <f t="shared" si="27"/>
        <v>2.8435100102797151E-4</v>
      </c>
      <c r="Q246" s="2">
        <f t="shared" si="24"/>
        <v>29531.376300000004</v>
      </c>
      <c r="R246" s="36"/>
    </row>
    <row r="247" spans="1:18" x14ac:dyDescent="0.2">
      <c r="A247" t="s">
        <v>96</v>
      </c>
      <c r="B247" s="5" t="s">
        <v>92</v>
      </c>
      <c r="C247" s="34">
        <v>44550.805200000003</v>
      </c>
      <c r="D247" s="18">
        <v>4.0000000000000002E-4</v>
      </c>
      <c r="E247">
        <f t="shared" si="22"/>
        <v>-37544.992875914591</v>
      </c>
      <c r="F247">
        <f t="shared" si="23"/>
        <v>-37545</v>
      </c>
      <c r="G247" s="12">
        <f t="shared" si="26"/>
        <v>1.6519549972144887E-3</v>
      </c>
      <c r="J247" s="12">
        <f t="shared" si="27"/>
        <v>1.6519549972144887E-3</v>
      </c>
      <c r="Q247" s="2">
        <f t="shared" si="24"/>
        <v>29532.305200000003</v>
      </c>
      <c r="R247" s="36"/>
    </row>
    <row r="248" spans="1:18" x14ac:dyDescent="0.2">
      <c r="A248" t="s">
        <v>96</v>
      </c>
      <c r="B248" s="5" t="s">
        <v>92</v>
      </c>
      <c r="C248" s="34">
        <v>44551.731099999997</v>
      </c>
      <c r="D248" s="18">
        <v>4.0000000000000002E-4</v>
      </c>
      <c r="E248">
        <f t="shared" si="22"/>
        <v>-37540.999915651482</v>
      </c>
      <c r="F248">
        <f t="shared" si="23"/>
        <v>-37541</v>
      </c>
      <c r="G248" s="12">
        <f t="shared" si="26"/>
        <v>1.9558996427804232E-5</v>
      </c>
      <c r="J248" s="12">
        <f t="shared" si="27"/>
        <v>1.9558996427804232E-5</v>
      </c>
      <c r="Q248" s="2">
        <f t="shared" si="24"/>
        <v>29533.231099999997</v>
      </c>
      <c r="R248" s="36"/>
    </row>
    <row r="249" spans="1:18" x14ac:dyDescent="0.2">
      <c r="A249" t="s">
        <v>96</v>
      </c>
      <c r="B249" s="5" t="s">
        <v>92</v>
      </c>
      <c r="C249" s="34">
        <v>44551.9637</v>
      </c>
      <c r="D249" s="18">
        <v>4.0000000000000002E-4</v>
      </c>
      <c r="E249">
        <f t="shared" si="22"/>
        <v>-37539.996824003116</v>
      </c>
      <c r="F249">
        <f t="shared" si="23"/>
        <v>-37540</v>
      </c>
      <c r="G249" s="12">
        <f t="shared" si="26"/>
        <v>7.3645999509608373E-4</v>
      </c>
      <c r="J249" s="12">
        <f t="shared" si="27"/>
        <v>7.3645999509608373E-4</v>
      </c>
      <c r="Q249" s="2">
        <f t="shared" si="24"/>
        <v>29533.4637</v>
      </c>
      <c r="R249" s="36"/>
    </row>
    <row r="250" spans="1:18" x14ac:dyDescent="0.2">
      <c r="A250" t="s">
        <v>96</v>
      </c>
      <c r="B250" s="5" t="s">
        <v>92</v>
      </c>
      <c r="C250" s="34">
        <v>44555.904399999999</v>
      </c>
      <c r="D250" s="18">
        <v>4.0000000000000002E-4</v>
      </c>
      <c r="E250">
        <f t="shared" si="22"/>
        <v>-37523.00248497197</v>
      </c>
      <c r="F250">
        <f t="shared" si="23"/>
        <v>-37523</v>
      </c>
      <c r="G250" s="12">
        <f t="shared" si="26"/>
        <v>-5.7622299937065691E-4</v>
      </c>
      <c r="J250" s="12">
        <f t="shared" si="27"/>
        <v>-5.7622299937065691E-4</v>
      </c>
      <c r="Q250" s="2">
        <f t="shared" si="24"/>
        <v>29537.404399999999</v>
      </c>
      <c r="R250" s="36"/>
    </row>
    <row r="251" spans="1:18" x14ac:dyDescent="0.2">
      <c r="A251" t="s">
        <v>56</v>
      </c>
      <c r="B251" s="5"/>
      <c r="C251" s="18">
        <v>44566.572999999997</v>
      </c>
      <c r="D251" s="18"/>
      <c r="E251">
        <f t="shared" si="22"/>
        <v>-37476.993957200837</v>
      </c>
      <c r="F251">
        <f t="shared" si="23"/>
        <v>-37477</v>
      </c>
      <c r="G251" s="12">
        <f t="shared" si="26"/>
        <v>1.4012229949003085E-3</v>
      </c>
      <c r="I251" s="12">
        <f>+G251</f>
        <v>1.4012229949003085E-3</v>
      </c>
      <c r="Q251" s="2">
        <f t="shared" si="24"/>
        <v>29548.072999999997</v>
      </c>
      <c r="R251" s="36"/>
    </row>
    <row r="252" spans="1:18" x14ac:dyDescent="0.2">
      <c r="A252" t="s">
        <v>96</v>
      </c>
      <c r="B252" s="5" t="s">
        <v>92</v>
      </c>
      <c r="C252" s="34">
        <v>44572.832399999999</v>
      </c>
      <c r="D252" s="18">
        <v>4.0000000000000002E-4</v>
      </c>
      <c r="E252">
        <f t="shared" si="22"/>
        <v>-37450.00018306639</v>
      </c>
      <c r="F252">
        <f t="shared" si="23"/>
        <v>-37450</v>
      </c>
      <c r="G252" s="12">
        <f t="shared" si="26"/>
        <v>-4.2450003093108535E-5</v>
      </c>
      <c r="J252" s="12">
        <f t="shared" ref="J252:J257" si="28">G252</f>
        <v>-4.2450003093108535E-5</v>
      </c>
      <c r="Q252" s="2">
        <f t="shared" si="24"/>
        <v>29554.332399999999</v>
      </c>
      <c r="R252" s="36"/>
    </row>
    <row r="253" spans="1:18" x14ac:dyDescent="0.2">
      <c r="A253" t="s">
        <v>96</v>
      </c>
      <c r="B253" s="5" t="s">
        <v>92</v>
      </c>
      <c r="C253" s="34">
        <v>44575.614999999998</v>
      </c>
      <c r="D253" s="18">
        <v>4.0000000000000002E-4</v>
      </c>
      <c r="E253">
        <f t="shared" si="22"/>
        <v>-37438.000170939595</v>
      </c>
      <c r="F253">
        <f t="shared" si="23"/>
        <v>-37438</v>
      </c>
      <c r="G253" s="12">
        <f t="shared" si="26"/>
        <v>-3.9638005546294153E-5</v>
      </c>
      <c r="J253" s="12">
        <f t="shared" si="28"/>
        <v>-3.9638005546294153E-5</v>
      </c>
      <c r="Q253" s="2">
        <f t="shared" si="24"/>
        <v>29557.114999999998</v>
      </c>
      <c r="R253" s="36"/>
    </row>
    <row r="254" spans="1:18" x14ac:dyDescent="0.2">
      <c r="A254" t="s">
        <v>96</v>
      </c>
      <c r="B254" s="5" t="s">
        <v>92</v>
      </c>
      <c r="C254" s="34">
        <v>44582.803500000002</v>
      </c>
      <c r="D254" s="18">
        <v>4.0000000000000002E-4</v>
      </c>
      <c r="E254">
        <f t="shared" si="22"/>
        <v>-37406.999636484928</v>
      </c>
      <c r="F254">
        <f t="shared" si="23"/>
        <v>-37407</v>
      </c>
      <c r="G254" s="12">
        <f t="shared" si="26"/>
        <v>8.4293002146296203E-5</v>
      </c>
      <c r="J254" s="12">
        <f t="shared" si="28"/>
        <v>8.4293002146296203E-5</v>
      </c>
      <c r="Q254" s="2">
        <f t="shared" si="24"/>
        <v>29564.303500000002</v>
      </c>
      <c r="R254" s="36"/>
    </row>
    <row r="255" spans="1:18" x14ac:dyDescent="0.2">
      <c r="A255" t="s">
        <v>96</v>
      </c>
      <c r="B255" s="5" t="s">
        <v>92</v>
      </c>
      <c r="C255" s="34">
        <v>44626.626400000001</v>
      </c>
      <c r="D255" s="18">
        <v>4.0000000000000002E-4</v>
      </c>
      <c r="E255">
        <f t="shared" si="22"/>
        <v>-37218.012598667228</v>
      </c>
      <c r="F255">
        <f t="shared" si="23"/>
        <v>-37218</v>
      </c>
      <c r="G255" s="12">
        <f t="shared" si="26"/>
        <v>-2.9214180030976422E-3</v>
      </c>
      <c r="J255" s="12">
        <f t="shared" si="28"/>
        <v>-2.9214180030976422E-3</v>
      </c>
      <c r="Q255" s="2">
        <f t="shared" si="24"/>
        <v>29608.126400000001</v>
      </c>
      <c r="R255" s="36"/>
    </row>
    <row r="256" spans="1:18" x14ac:dyDescent="0.2">
      <c r="A256" t="s">
        <v>96</v>
      </c>
      <c r="B256" s="5" t="s">
        <v>92</v>
      </c>
      <c r="C256" s="34">
        <v>44632.658499999998</v>
      </c>
      <c r="D256" s="18">
        <v>4.0000000000000002E-4</v>
      </c>
      <c r="E256">
        <f t="shared" si="22"/>
        <v>-37191.999059836628</v>
      </c>
      <c r="F256">
        <f t="shared" si="23"/>
        <v>-37192</v>
      </c>
      <c r="G256" s="12">
        <f t="shared" ref="G256:G287" si="29">+C256-(C$7+F256*C$8)</f>
        <v>2.1800799731863663E-4</v>
      </c>
      <c r="J256" s="12">
        <f t="shared" si="28"/>
        <v>2.1800799731863663E-4</v>
      </c>
      <c r="Q256" s="2">
        <f t="shared" si="24"/>
        <v>29614.158499999998</v>
      </c>
      <c r="R256" s="36"/>
    </row>
    <row r="257" spans="1:18" x14ac:dyDescent="0.2">
      <c r="A257" t="s">
        <v>96</v>
      </c>
      <c r="B257" s="5" t="s">
        <v>92</v>
      </c>
      <c r="C257" s="34">
        <v>44634.745600000002</v>
      </c>
      <c r="D257" s="18">
        <v>4.0000000000000002E-4</v>
      </c>
      <c r="E257">
        <f t="shared" si="22"/>
        <v>-37182.998403863829</v>
      </c>
      <c r="F257">
        <f t="shared" si="23"/>
        <v>-37183</v>
      </c>
      <c r="G257" s="12">
        <f t="shared" si="29"/>
        <v>3.701169989653863E-4</v>
      </c>
      <c r="J257" s="12">
        <f t="shared" si="28"/>
        <v>3.701169989653863E-4</v>
      </c>
      <c r="Q257" s="2">
        <f t="shared" si="24"/>
        <v>29616.245600000002</v>
      </c>
      <c r="R257" s="36"/>
    </row>
    <row r="258" spans="1:18" x14ac:dyDescent="0.2">
      <c r="A258" t="s">
        <v>58</v>
      </c>
      <c r="B258" s="5"/>
      <c r="C258" s="18">
        <v>44636.368999999999</v>
      </c>
      <c r="D258" s="18"/>
      <c r="E258">
        <f t="shared" si="22"/>
        <v>-37175.997462411018</v>
      </c>
      <c r="F258">
        <f t="shared" si="23"/>
        <v>-37176</v>
      </c>
      <c r="G258" s="12">
        <f t="shared" si="29"/>
        <v>5.884240017621778E-4</v>
      </c>
      <c r="I258" s="12">
        <f t="shared" ref="I258:I268" si="30">+G258</f>
        <v>5.884240017621778E-4</v>
      </c>
      <c r="Q258" s="2">
        <f t="shared" si="24"/>
        <v>29617.868999999999</v>
      </c>
      <c r="R258" s="36"/>
    </row>
    <row r="259" spans="1:18" x14ac:dyDescent="0.2">
      <c r="A259" t="s">
        <v>59</v>
      </c>
      <c r="B259" s="5"/>
      <c r="C259" s="18">
        <v>44637.3</v>
      </c>
      <c r="D259" s="18"/>
      <c r="E259">
        <f t="shared" si="22"/>
        <v>-37171.982508306901</v>
      </c>
      <c r="F259">
        <f t="shared" si="23"/>
        <v>-37172</v>
      </c>
      <c r="G259" s="12">
        <f t="shared" si="29"/>
        <v>4.0560280031058937E-3</v>
      </c>
      <c r="I259" s="12">
        <f t="shared" si="30"/>
        <v>4.0560280031058937E-3</v>
      </c>
      <c r="Q259" s="2">
        <f t="shared" si="24"/>
        <v>29618.800000000003</v>
      </c>
      <c r="R259" s="36"/>
    </row>
    <row r="260" spans="1:18" x14ac:dyDescent="0.2">
      <c r="A260" t="s">
        <v>59</v>
      </c>
      <c r="B260" s="5"/>
      <c r="C260" s="18">
        <v>44640.311000000002</v>
      </c>
      <c r="D260" s="18"/>
      <c r="E260">
        <f t="shared" si="22"/>
        <v>-37158.997517106669</v>
      </c>
      <c r="F260">
        <f t="shared" si="23"/>
        <v>-37159</v>
      </c>
      <c r="G260" s="12">
        <f t="shared" si="29"/>
        <v>5.7574099628254771E-4</v>
      </c>
      <c r="I260" s="12">
        <f t="shared" si="30"/>
        <v>5.7574099628254771E-4</v>
      </c>
      <c r="Q260" s="2">
        <f t="shared" si="24"/>
        <v>29621.811000000002</v>
      </c>
      <c r="R260" s="36"/>
    </row>
    <row r="261" spans="1:18" x14ac:dyDescent="0.2">
      <c r="A261" t="s">
        <v>59</v>
      </c>
      <c r="B261" s="5"/>
      <c r="C261" s="18">
        <v>44650.281999999999</v>
      </c>
      <c r="D261" s="18"/>
      <c r="E261">
        <f t="shared" si="22"/>
        <v>-37115.997401777015</v>
      </c>
      <c r="F261">
        <f t="shared" si="23"/>
        <v>-37116</v>
      </c>
      <c r="G261" s="12">
        <f t="shared" si="29"/>
        <v>6.0248399677220732E-4</v>
      </c>
      <c r="I261" s="12">
        <f t="shared" si="30"/>
        <v>6.0248399677220732E-4</v>
      </c>
      <c r="Q261" s="2">
        <f t="shared" si="24"/>
        <v>29631.781999999999</v>
      </c>
      <c r="R261" s="36"/>
    </row>
    <row r="262" spans="1:18" x14ac:dyDescent="0.2">
      <c r="A262" t="s">
        <v>59</v>
      </c>
      <c r="B262" s="5"/>
      <c r="C262" s="18">
        <v>44685.294000000002</v>
      </c>
      <c r="D262" s="18"/>
      <c r="E262">
        <f t="shared" si="22"/>
        <v>-36965.007527348942</v>
      </c>
      <c r="F262">
        <f t="shared" si="23"/>
        <v>-36965</v>
      </c>
      <c r="G262" s="12">
        <f t="shared" si="29"/>
        <v>-1.7454650005674921E-3</v>
      </c>
      <c r="I262" s="12">
        <f t="shared" si="30"/>
        <v>-1.7454650005674921E-3</v>
      </c>
      <c r="Q262" s="2">
        <f t="shared" si="24"/>
        <v>29666.794000000002</v>
      </c>
      <c r="R262" s="36"/>
    </row>
    <row r="263" spans="1:18" x14ac:dyDescent="0.2">
      <c r="A263" t="s">
        <v>60</v>
      </c>
      <c r="B263" s="5"/>
      <c r="C263" s="18">
        <v>44809.584999999999</v>
      </c>
      <c r="D263" s="18"/>
      <c r="E263">
        <f t="shared" si="22"/>
        <v>-36429.000373157862</v>
      </c>
      <c r="F263">
        <f t="shared" si="23"/>
        <v>-36429</v>
      </c>
      <c r="G263" s="12">
        <f t="shared" si="29"/>
        <v>-8.6528998508583754E-5</v>
      </c>
      <c r="I263" s="12">
        <f t="shared" si="30"/>
        <v>-8.6528998508583754E-5</v>
      </c>
      <c r="Q263" s="2">
        <f t="shared" si="24"/>
        <v>29791.084999999999</v>
      </c>
      <c r="R263" s="36"/>
    </row>
    <row r="264" spans="1:18" x14ac:dyDescent="0.2">
      <c r="A264" t="s">
        <v>60</v>
      </c>
      <c r="B264" s="5"/>
      <c r="C264" s="18">
        <v>44846.453000000001</v>
      </c>
      <c r="D264" s="18"/>
      <c r="E264">
        <f t="shared" si="22"/>
        <v>-36270.006465628612</v>
      </c>
      <c r="F264">
        <f t="shared" si="23"/>
        <v>-36270</v>
      </c>
      <c r="G264" s="12">
        <f t="shared" si="29"/>
        <v>-1.4992700016591698E-3</v>
      </c>
      <c r="I264" s="12">
        <f t="shared" si="30"/>
        <v>-1.4992700016591698E-3</v>
      </c>
      <c r="Q264" s="2">
        <f t="shared" si="24"/>
        <v>29827.953000000001</v>
      </c>
      <c r="R264" s="36"/>
    </row>
    <row r="265" spans="1:18" x14ac:dyDescent="0.2">
      <c r="A265" t="s">
        <v>60</v>
      </c>
      <c r="B265" s="5"/>
      <c r="C265" s="18">
        <v>44846.453999999998</v>
      </c>
      <c r="D265" s="18"/>
      <c r="E265">
        <f t="shared" si="22"/>
        <v>-36270.002153110792</v>
      </c>
      <c r="F265">
        <f t="shared" si="23"/>
        <v>-36270</v>
      </c>
      <c r="G265" s="12">
        <f t="shared" si="29"/>
        <v>-4.9927000509342179E-4</v>
      </c>
      <c r="I265" s="12">
        <f t="shared" si="30"/>
        <v>-4.9927000509342179E-4</v>
      </c>
      <c r="Q265" s="2">
        <f t="shared" si="24"/>
        <v>29827.953999999998</v>
      </c>
      <c r="R265" s="36"/>
    </row>
    <row r="266" spans="1:18" x14ac:dyDescent="0.2">
      <c r="A266" t="s">
        <v>60</v>
      </c>
      <c r="B266" s="5"/>
      <c r="C266" s="18">
        <v>44857.584999999999</v>
      </c>
      <c r="D266" s="18"/>
      <c r="E266">
        <f t="shared" si="22"/>
        <v>-36221.999517092889</v>
      </c>
      <c r="F266">
        <f t="shared" si="23"/>
        <v>-36222</v>
      </c>
      <c r="G266" s="12">
        <f t="shared" si="29"/>
        <v>1.119779990403913E-4</v>
      </c>
      <c r="I266" s="12">
        <f t="shared" si="30"/>
        <v>1.119779990403913E-4</v>
      </c>
      <c r="Q266" s="2">
        <f t="shared" si="24"/>
        <v>29839.084999999999</v>
      </c>
      <c r="R266" s="36"/>
    </row>
    <row r="267" spans="1:18" x14ac:dyDescent="0.2">
      <c r="A267" t="s">
        <v>60</v>
      </c>
      <c r="B267" s="5"/>
      <c r="C267" s="18">
        <v>44869.411</v>
      </c>
      <c r="D267" s="18"/>
      <c r="E267">
        <f t="shared" si="22"/>
        <v>-36170.99968117987</v>
      </c>
      <c r="F267">
        <f t="shared" si="23"/>
        <v>-36171</v>
      </c>
      <c r="G267" s="12">
        <f t="shared" si="29"/>
        <v>7.3928997153416276E-5</v>
      </c>
      <c r="I267" s="12">
        <f t="shared" si="30"/>
        <v>7.3928997153416276E-5</v>
      </c>
      <c r="Q267" s="2">
        <f t="shared" si="24"/>
        <v>29850.911</v>
      </c>
      <c r="R267" s="36"/>
    </row>
    <row r="268" spans="1:18" x14ac:dyDescent="0.2">
      <c r="A268" t="s">
        <v>61</v>
      </c>
      <c r="B268" s="5"/>
      <c r="C268" s="18">
        <v>44883.555999999997</v>
      </c>
      <c r="D268" s="18"/>
      <c r="E268">
        <f t="shared" si="22"/>
        <v>-36109.999116408238</v>
      </c>
      <c r="F268">
        <f t="shared" si="23"/>
        <v>-36110</v>
      </c>
      <c r="G268" s="12">
        <f t="shared" si="29"/>
        <v>2.0488999143708497E-4</v>
      </c>
      <c r="I268" s="12">
        <f t="shared" si="30"/>
        <v>2.0488999143708497E-4</v>
      </c>
      <c r="Q268" s="2">
        <f t="shared" si="24"/>
        <v>29865.055999999997</v>
      </c>
      <c r="R268" s="36"/>
    </row>
    <row r="269" spans="1:18" x14ac:dyDescent="0.2">
      <c r="A269" s="63" t="s">
        <v>677</v>
      </c>
      <c r="B269" s="64" t="s">
        <v>92</v>
      </c>
      <c r="C269" s="65">
        <v>44903.498</v>
      </c>
      <c r="D269" s="18"/>
      <c r="E269">
        <f t="shared" si="22"/>
        <v>-36023.998885748901</v>
      </c>
      <c r="F269">
        <f t="shared" si="23"/>
        <v>-36024</v>
      </c>
      <c r="G269" s="12">
        <f t="shared" si="29"/>
        <v>2.583759996923618E-4</v>
      </c>
      <c r="I269" s="12">
        <f>G269</f>
        <v>2.583759996923618E-4</v>
      </c>
      <c r="O269" s="12">
        <f ca="1">+C$11+C$12*$F269</f>
        <v>-8.662936727488163E-3</v>
      </c>
      <c r="Q269" s="2">
        <f t="shared" si="24"/>
        <v>29884.998</v>
      </c>
    </row>
    <row r="270" spans="1:18" x14ac:dyDescent="0.2">
      <c r="A270" t="s">
        <v>62</v>
      </c>
      <c r="B270" s="5"/>
      <c r="C270" s="18">
        <v>44910.455000000002</v>
      </c>
      <c r="D270" s="18"/>
      <c r="E270">
        <f t="shared" si="22"/>
        <v>-35993.996699172974</v>
      </c>
      <c r="F270">
        <f t="shared" si="23"/>
        <v>-35994</v>
      </c>
      <c r="G270" s="12">
        <f t="shared" si="29"/>
        <v>7.6540600275620818E-4</v>
      </c>
      <c r="I270" s="12">
        <f>+G270</f>
        <v>7.6540600275620818E-4</v>
      </c>
      <c r="Q270" s="2">
        <f t="shared" si="24"/>
        <v>29891.955000000002</v>
      </c>
      <c r="R270" s="36"/>
    </row>
    <row r="271" spans="1:18" x14ac:dyDescent="0.2">
      <c r="A271" t="s">
        <v>62</v>
      </c>
      <c r="B271" s="5"/>
      <c r="C271" s="18">
        <v>44984.425000000003</v>
      </c>
      <c r="D271" s="18"/>
      <c r="E271">
        <f t="shared" si="22"/>
        <v>-35674.999754941164</v>
      </c>
      <c r="F271">
        <f t="shared" si="23"/>
        <v>-35675</v>
      </c>
      <c r="G271" s="12">
        <f t="shared" si="29"/>
        <v>5.6825003412086517E-5</v>
      </c>
      <c r="I271" s="12">
        <f>+G271</f>
        <v>5.6825003412086517E-5</v>
      </c>
      <c r="Q271" s="2">
        <f t="shared" si="24"/>
        <v>29965.925000000003</v>
      </c>
      <c r="R271" s="36"/>
    </row>
    <row r="272" spans="1:18" x14ac:dyDescent="0.2">
      <c r="A272" t="s">
        <v>96</v>
      </c>
      <c r="B272" s="5" t="s">
        <v>92</v>
      </c>
      <c r="C272" s="34">
        <v>44993.698100000001</v>
      </c>
      <c r="D272" s="18">
        <v>4.0000000000000002E-4</v>
      </c>
      <c r="E272">
        <f t="shared" si="22"/>
        <v>-35635.009345808336</v>
      </c>
      <c r="F272">
        <f t="shared" si="23"/>
        <v>-35635</v>
      </c>
      <c r="G272" s="12">
        <f t="shared" si="29"/>
        <v>-2.1671349968528375E-3</v>
      </c>
      <c r="J272" s="12">
        <f>G272</f>
        <v>-2.1671349968528375E-3</v>
      </c>
      <c r="Q272" s="2">
        <f t="shared" si="24"/>
        <v>29975.198100000001</v>
      </c>
      <c r="R272" s="36"/>
    </row>
    <row r="273" spans="1:18" x14ac:dyDescent="0.2">
      <c r="A273" t="s">
        <v>63</v>
      </c>
      <c r="B273" s="5"/>
      <c r="C273" s="18">
        <v>45043.324000000001</v>
      </c>
      <c r="D273" s="18"/>
      <c r="E273">
        <f t="shared" si="22"/>
        <v>-35420.996766995944</v>
      </c>
      <c r="F273">
        <f t="shared" si="23"/>
        <v>-35421</v>
      </c>
      <c r="G273" s="12">
        <f t="shared" si="29"/>
        <v>7.4967899854527786E-4</v>
      </c>
      <c r="I273" s="12">
        <f>+G273</f>
        <v>7.4967899854527786E-4</v>
      </c>
      <c r="Q273" s="2">
        <f t="shared" si="24"/>
        <v>30024.824000000001</v>
      </c>
      <c r="R273" s="36"/>
    </row>
    <row r="274" spans="1:18" x14ac:dyDescent="0.2">
      <c r="A274" t="s">
        <v>27</v>
      </c>
      <c r="B274" s="5"/>
      <c r="C274" s="18">
        <v>45197.527000000002</v>
      </c>
      <c r="D274" s="18"/>
      <c r="E274">
        <f t="shared" si="22"/>
        <v>-34755.993579333692</v>
      </c>
      <c r="F274">
        <f t="shared" si="23"/>
        <v>-34756</v>
      </c>
      <c r="G274" s="12">
        <f t="shared" si="29"/>
        <v>1.4888439982314594E-3</v>
      </c>
      <c r="I274" s="12">
        <f>+G274</f>
        <v>1.4888439982314594E-3</v>
      </c>
      <c r="Q274" s="2">
        <f t="shared" si="24"/>
        <v>30179.027000000002</v>
      </c>
      <c r="R274" s="36"/>
    </row>
    <row r="275" spans="1:18" x14ac:dyDescent="0.2">
      <c r="A275" s="63" t="s">
        <v>690</v>
      </c>
      <c r="B275" s="64" t="s">
        <v>92</v>
      </c>
      <c r="C275" s="65">
        <v>45207.495999999999</v>
      </c>
      <c r="D275" s="18"/>
      <c r="E275">
        <f t="shared" si="22"/>
        <v>-34713.002089039706</v>
      </c>
      <c r="F275">
        <f t="shared" si="23"/>
        <v>-34713</v>
      </c>
      <c r="G275" s="12">
        <f t="shared" si="29"/>
        <v>-4.8441300168633461E-4</v>
      </c>
      <c r="I275" s="12">
        <f>G275</f>
        <v>-4.8441300168633461E-4</v>
      </c>
      <c r="O275" s="12">
        <f ca="1">+C$11+C$12*$F275</f>
        <v>-8.3341699382107996E-3</v>
      </c>
      <c r="Q275" s="2">
        <f t="shared" si="24"/>
        <v>30188.995999999999</v>
      </c>
    </row>
    <row r="276" spans="1:18" x14ac:dyDescent="0.2">
      <c r="A276" t="s">
        <v>64</v>
      </c>
      <c r="B276" s="5"/>
      <c r="C276" s="18">
        <v>45257.584000000003</v>
      </c>
      <c r="D276" s="18"/>
      <c r="E276">
        <f t="shared" si="22"/>
        <v>-34496.996695735892</v>
      </c>
      <c r="F276">
        <f t="shared" si="23"/>
        <v>-34497</v>
      </c>
      <c r="G276" s="12">
        <f t="shared" si="29"/>
        <v>7.6620300387730822E-4</v>
      </c>
      <c r="I276" s="12">
        <f t="shared" ref="I276:I284" si="31">+G276</f>
        <v>7.6620300387730822E-4</v>
      </c>
      <c r="Q276" s="2">
        <f t="shared" si="24"/>
        <v>30239.084000000003</v>
      </c>
      <c r="R276" s="36"/>
    </row>
    <row r="277" spans="1:18" x14ac:dyDescent="0.2">
      <c r="A277" t="s">
        <v>64</v>
      </c>
      <c r="B277" s="5"/>
      <c r="C277" s="18">
        <v>45258.512999999999</v>
      </c>
      <c r="D277" s="18"/>
      <c r="E277">
        <f t="shared" ref="E277:E340" si="32">+(C277-C$7)/C$8</f>
        <v>-34492.99036666748</v>
      </c>
      <c r="F277">
        <f t="shared" ref="F277:F340" si="33">ROUND(2*E277,0)/2</f>
        <v>-34493</v>
      </c>
      <c r="G277" s="12">
        <f t="shared" si="29"/>
        <v>2.2338069975376129E-3</v>
      </c>
      <c r="I277" s="12">
        <f t="shared" si="31"/>
        <v>2.2338069975376129E-3</v>
      </c>
      <c r="Q277" s="2">
        <f t="shared" ref="Q277:Q340" si="34">+C277-15018.5</f>
        <v>30240.012999999999</v>
      </c>
      <c r="R277" s="36"/>
    </row>
    <row r="278" spans="1:18" x14ac:dyDescent="0.2">
      <c r="A278" t="s">
        <v>65</v>
      </c>
      <c r="B278" s="5"/>
      <c r="C278" s="18">
        <v>45341.294000000002</v>
      </c>
      <c r="D278" s="18"/>
      <c r="E278">
        <f t="shared" si="32"/>
        <v>-34135.995827794242</v>
      </c>
      <c r="F278">
        <f t="shared" si="33"/>
        <v>-34136</v>
      </c>
      <c r="G278" s="12">
        <f t="shared" si="29"/>
        <v>9.67464002314955E-4</v>
      </c>
      <c r="I278" s="12">
        <f t="shared" si="31"/>
        <v>9.67464002314955E-4</v>
      </c>
      <c r="Q278" s="2">
        <f t="shared" si="34"/>
        <v>30322.794000000002</v>
      </c>
      <c r="R278" s="36"/>
    </row>
    <row r="279" spans="1:18" x14ac:dyDescent="0.2">
      <c r="A279" t="s">
        <v>65</v>
      </c>
      <c r="B279" s="5"/>
      <c r="C279" s="18">
        <v>45341.296999999999</v>
      </c>
      <c r="D279" s="18"/>
      <c r="E279">
        <f t="shared" si="32"/>
        <v>-34135.982890240753</v>
      </c>
      <c r="F279">
        <f t="shared" si="33"/>
        <v>-34136</v>
      </c>
      <c r="G279" s="12">
        <f t="shared" si="29"/>
        <v>3.9674639992881566E-3</v>
      </c>
      <c r="I279" s="12">
        <f t="shared" si="31"/>
        <v>3.9674639992881566E-3</v>
      </c>
      <c r="Q279" s="2">
        <f t="shared" si="34"/>
        <v>30322.796999999999</v>
      </c>
      <c r="R279" s="36"/>
    </row>
    <row r="280" spans="1:18" x14ac:dyDescent="0.2">
      <c r="A280" t="s">
        <v>66</v>
      </c>
      <c r="B280" s="5"/>
      <c r="C280" s="18">
        <v>45370.277999999998</v>
      </c>
      <c r="D280" s="18"/>
      <c r="E280">
        <f t="shared" si="32"/>
        <v>-34011.001810873684</v>
      </c>
      <c r="F280">
        <f t="shared" si="33"/>
        <v>-34011</v>
      </c>
      <c r="G280" s="12">
        <f t="shared" si="29"/>
        <v>-4.1991100442828611E-4</v>
      </c>
      <c r="I280" s="12">
        <f t="shared" si="31"/>
        <v>-4.1991100442828611E-4</v>
      </c>
      <c r="Q280" s="2">
        <f t="shared" si="34"/>
        <v>30351.777999999998</v>
      </c>
      <c r="R280" s="36"/>
    </row>
    <row r="281" spans="1:18" x14ac:dyDescent="0.2">
      <c r="A281" t="s">
        <v>66</v>
      </c>
      <c r="B281" s="5"/>
      <c r="C281" s="18">
        <v>45380.249000000003</v>
      </c>
      <c r="D281" s="18"/>
      <c r="E281">
        <f t="shared" si="32"/>
        <v>-33968.001695544001</v>
      </c>
      <c r="F281">
        <f t="shared" si="33"/>
        <v>-33968</v>
      </c>
      <c r="G281" s="12">
        <f t="shared" si="29"/>
        <v>-3.9316799666266888E-4</v>
      </c>
      <c r="I281" s="12">
        <f t="shared" si="31"/>
        <v>-3.9316799666266888E-4</v>
      </c>
      <c r="Q281" s="2">
        <f t="shared" si="34"/>
        <v>30361.749000000003</v>
      </c>
      <c r="R281" s="36"/>
    </row>
    <row r="282" spans="1:18" x14ac:dyDescent="0.2">
      <c r="A282" t="s">
        <v>68</v>
      </c>
      <c r="B282" s="5"/>
      <c r="C282" s="18">
        <v>45380.25</v>
      </c>
      <c r="D282" s="18"/>
      <c r="E282">
        <f t="shared" si="32"/>
        <v>-33967.997383026181</v>
      </c>
      <c r="F282">
        <f t="shared" si="33"/>
        <v>-33968</v>
      </c>
      <c r="G282" s="12">
        <f t="shared" si="29"/>
        <v>6.0683199990307912E-4</v>
      </c>
      <c r="I282" s="12">
        <f t="shared" si="31"/>
        <v>6.0683199990307912E-4</v>
      </c>
      <c r="Q282" s="2">
        <f t="shared" si="34"/>
        <v>30361.75</v>
      </c>
      <c r="R282" s="36"/>
    </row>
    <row r="283" spans="1:18" x14ac:dyDescent="0.2">
      <c r="A283" t="s">
        <v>69</v>
      </c>
      <c r="B283" s="5"/>
      <c r="C283" s="18">
        <v>45621.409</v>
      </c>
      <c r="D283" s="18"/>
      <c r="E283">
        <f t="shared" si="32"/>
        <v>-32927.994894530893</v>
      </c>
      <c r="F283">
        <f t="shared" si="33"/>
        <v>-32928</v>
      </c>
      <c r="G283" s="12">
        <f t="shared" si="29"/>
        <v>1.1838719947263598E-3</v>
      </c>
      <c r="I283" s="12">
        <f t="shared" si="31"/>
        <v>1.1838719947263598E-3</v>
      </c>
      <c r="Q283" s="2">
        <f t="shared" si="34"/>
        <v>30602.909</v>
      </c>
      <c r="R283" s="36"/>
    </row>
    <row r="284" spans="1:18" x14ac:dyDescent="0.2">
      <c r="A284" t="s">
        <v>70</v>
      </c>
      <c r="B284" s="5"/>
      <c r="C284" s="18">
        <v>45701.406000000003</v>
      </c>
      <c r="D284" s="18"/>
      <c r="E284">
        <f t="shared" si="32"/>
        <v>-32583.006405309421</v>
      </c>
      <c r="F284">
        <f t="shared" si="33"/>
        <v>-32583</v>
      </c>
      <c r="G284" s="12">
        <f t="shared" si="29"/>
        <v>-1.4852829990559258E-3</v>
      </c>
      <c r="I284" s="12">
        <f t="shared" si="31"/>
        <v>-1.4852829990559258E-3</v>
      </c>
      <c r="Q284" s="2">
        <f t="shared" si="34"/>
        <v>30682.906000000003</v>
      </c>
      <c r="R284" s="36"/>
    </row>
    <row r="285" spans="1:18" x14ac:dyDescent="0.2">
      <c r="A285" s="63" t="s">
        <v>677</v>
      </c>
      <c r="B285" s="64" t="s">
        <v>92</v>
      </c>
      <c r="C285" s="65">
        <v>45708.364999999998</v>
      </c>
      <c r="D285" s="18"/>
      <c r="E285">
        <f t="shared" si="32"/>
        <v>-32552.995593697851</v>
      </c>
      <c r="F285">
        <f t="shared" si="33"/>
        <v>-32553</v>
      </c>
      <c r="G285" s="12">
        <f t="shared" si="29"/>
        <v>1.0217469971394166E-3</v>
      </c>
      <c r="I285" s="12">
        <f>G285</f>
        <v>1.0217469971394166E-3</v>
      </c>
      <c r="O285" s="12">
        <f ca="1">+C$11+C$12*$F285</f>
        <v>-7.7924946789895179E-3</v>
      </c>
      <c r="Q285" s="2">
        <f t="shared" si="34"/>
        <v>30689.864999999998</v>
      </c>
    </row>
    <row r="286" spans="1:18" x14ac:dyDescent="0.2">
      <c r="A286" t="s">
        <v>71</v>
      </c>
      <c r="B286" s="5"/>
      <c r="C286" s="18">
        <v>45942.565999999999</v>
      </c>
      <c r="D286" s="18"/>
      <c r="E286">
        <f t="shared" si="32"/>
        <v>-31542.99960429631</v>
      </c>
      <c r="F286">
        <f t="shared" si="33"/>
        <v>-31543</v>
      </c>
      <c r="G286" s="12">
        <f t="shared" si="29"/>
        <v>9.1756999609060585E-5</v>
      </c>
      <c r="I286" s="12">
        <f>+G286</f>
        <v>9.1756999609060585E-5</v>
      </c>
      <c r="Q286" s="2">
        <f t="shared" si="34"/>
        <v>30924.065999999999</v>
      </c>
      <c r="R286" s="36"/>
    </row>
    <row r="287" spans="1:18" x14ac:dyDescent="0.2">
      <c r="A287" s="63" t="s">
        <v>726</v>
      </c>
      <c r="B287" s="64" t="s">
        <v>92</v>
      </c>
      <c r="C287" s="65">
        <v>45993.355000000003</v>
      </c>
      <c r="D287" s="18"/>
      <c r="E287">
        <f t="shared" si="32"/>
        <v>-31323.97113599037</v>
      </c>
      <c r="F287">
        <f t="shared" si="33"/>
        <v>-31324</v>
      </c>
      <c r="G287" s="12">
        <f t="shared" si="29"/>
        <v>6.6930760003742762E-3</v>
      </c>
      <c r="I287" s="12">
        <f>G287</f>
        <v>6.6930760003742762E-3</v>
      </c>
      <c r="O287" s="12">
        <f ca="1">+C$11+C$12*$F287</f>
        <v>-7.4842914875159258E-3</v>
      </c>
      <c r="Q287" s="2">
        <f t="shared" si="34"/>
        <v>30974.855000000003</v>
      </c>
    </row>
    <row r="288" spans="1:18" x14ac:dyDescent="0.2">
      <c r="A288" s="63" t="s">
        <v>726</v>
      </c>
      <c r="B288" s="64" t="s">
        <v>92</v>
      </c>
      <c r="C288" s="65">
        <v>45993.356</v>
      </c>
      <c r="D288" s="18"/>
      <c r="E288">
        <f t="shared" si="32"/>
        <v>-31323.96682347255</v>
      </c>
      <c r="F288">
        <f t="shared" si="33"/>
        <v>-31324</v>
      </c>
      <c r="G288" s="12">
        <f t="shared" ref="G288:G319" si="35">+C288-(C$7+F288*C$8)</f>
        <v>7.6930759969400242E-3</v>
      </c>
      <c r="I288" s="12">
        <f>G288</f>
        <v>7.6930759969400242E-3</v>
      </c>
      <c r="O288" s="12">
        <f ca="1">+C$11+C$12*$F288</f>
        <v>-7.4842914875159258E-3</v>
      </c>
      <c r="Q288" s="2">
        <f t="shared" si="34"/>
        <v>30974.856</v>
      </c>
    </row>
    <row r="289" spans="1:18" x14ac:dyDescent="0.2">
      <c r="A289" s="63" t="s">
        <v>726</v>
      </c>
      <c r="B289" s="64" t="s">
        <v>92</v>
      </c>
      <c r="C289" s="65">
        <v>45994.506999999998</v>
      </c>
      <c r="D289" s="18"/>
      <c r="E289">
        <f t="shared" si="32"/>
        <v>-31319.003115444837</v>
      </c>
      <c r="F289">
        <f t="shared" si="33"/>
        <v>-31319</v>
      </c>
      <c r="G289" s="12">
        <f t="shared" si="35"/>
        <v>-7.2241900488734245E-4</v>
      </c>
      <c r="I289" s="12">
        <f>G289</f>
        <v>-7.2241900488734245E-4</v>
      </c>
      <c r="O289" s="12">
        <f ca="1">+C$11+C$12*$F289</f>
        <v>-7.483037609601062E-3</v>
      </c>
      <c r="Q289" s="2">
        <f t="shared" si="34"/>
        <v>30976.006999999998</v>
      </c>
    </row>
    <row r="290" spans="1:18" x14ac:dyDescent="0.2">
      <c r="A290" t="s">
        <v>72</v>
      </c>
      <c r="B290" s="5"/>
      <c r="C290" s="18">
        <v>45995.436999999998</v>
      </c>
      <c r="D290" s="18"/>
      <c r="E290">
        <f t="shared" si="32"/>
        <v>-31314.992473858576</v>
      </c>
      <c r="F290">
        <f t="shared" si="33"/>
        <v>-31315</v>
      </c>
      <c r="G290" s="12">
        <f t="shared" si="35"/>
        <v>1.7451849998906255E-3</v>
      </c>
      <c r="I290" s="12">
        <f t="shared" ref="I290:I295" si="36">+G290</f>
        <v>1.7451849998906255E-3</v>
      </c>
      <c r="Q290" s="2">
        <f t="shared" si="34"/>
        <v>30976.936999999998</v>
      </c>
      <c r="R290" s="36"/>
    </row>
    <row r="291" spans="1:18" x14ac:dyDescent="0.2">
      <c r="A291" t="s">
        <v>72</v>
      </c>
      <c r="B291" s="5"/>
      <c r="C291" s="18">
        <v>46007.495000000003</v>
      </c>
      <c r="D291" s="18"/>
      <c r="E291">
        <f t="shared" si="32"/>
        <v>-31262.9921338079</v>
      </c>
      <c r="F291">
        <f t="shared" si="33"/>
        <v>-31263</v>
      </c>
      <c r="G291" s="12">
        <f t="shared" si="35"/>
        <v>1.8240370045532472E-3</v>
      </c>
      <c r="I291" s="12">
        <f t="shared" si="36"/>
        <v>1.8240370045532472E-3</v>
      </c>
      <c r="Q291" s="2">
        <f t="shared" si="34"/>
        <v>30988.995000000003</v>
      </c>
      <c r="R291" s="36"/>
    </row>
    <row r="292" spans="1:18" x14ac:dyDescent="0.2">
      <c r="A292" t="s">
        <v>72</v>
      </c>
      <c r="B292" s="5"/>
      <c r="C292" s="18">
        <v>46029.290999999997</v>
      </c>
      <c r="D292" s="18"/>
      <c r="E292">
        <f t="shared" si="32"/>
        <v>-31168.996495083084</v>
      </c>
      <c r="F292">
        <f t="shared" si="33"/>
        <v>-31169</v>
      </c>
      <c r="G292" s="12">
        <f t="shared" si="35"/>
        <v>8.1273099931422621E-4</v>
      </c>
      <c r="I292" s="12">
        <f t="shared" si="36"/>
        <v>8.1273099931422621E-4</v>
      </c>
      <c r="Q292" s="2">
        <f t="shared" si="34"/>
        <v>31010.790999999997</v>
      </c>
      <c r="R292" s="36"/>
    </row>
    <row r="293" spans="1:18" x14ac:dyDescent="0.2">
      <c r="A293" t="s">
        <v>73</v>
      </c>
      <c r="B293" s="5"/>
      <c r="C293" s="18">
        <v>46046.451000000001</v>
      </c>
      <c r="D293" s="18"/>
      <c r="E293">
        <f t="shared" si="32"/>
        <v>-31094.993689039839</v>
      </c>
      <c r="F293">
        <f t="shared" si="33"/>
        <v>-31095</v>
      </c>
      <c r="G293" s="12">
        <f t="shared" si="35"/>
        <v>1.4634050021413714E-3</v>
      </c>
      <c r="I293" s="12">
        <f t="shared" si="36"/>
        <v>1.4634050021413714E-3</v>
      </c>
      <c r="Q293" s="2">
        <f t="shared" si="34"/>
        <v>31027.951000000001</v>
      </c>
      <c r="R293" s="36"/>
    </row>
    <row r="294" spans="1:18" x14ac:dyDescent="0.2">
      <c r="A294" t="s">
        <v>74</v>
      </c>
      <c r="B294" s="5"/>
      <c r="C294" s="18">
        <v>46674.620999999999</v>
      </c>
      <c r="D294" s="18"/>
      <c r="E294">
        <f t="shared" si="32"/>
        <v>-28385.999360824491</v>
      </c>
      <c r="F294">
        <f t="shared" si="33"/>
        <v>-28386</v>
      </c>
      <c r="G294" s="12">
        <f t="shared" si="35"/>
        <v>1.4821399963693693E-4</v>
      </c>
      <c r="I294" s="12">
        <f t="shared" si="36"/>
        <v>1.4821399963693693E-4</v>
      </c>
      <c r="Q294" s="2">
        <f t="shared" si="34"/>
        <v>31656.120999999999</v>
      </c>
      <c r="R294" s="36"/>
    </row>
    <row r="295" spans="1:18" x14ac:dyDescent="0.2">
      <c r="A295" t="s">
        <v>76</v>
      </c>
      <c r="B295" s="5"/>
      <c r="C295" s="18">
        <v>46760.417999999998</v>
      </c>
      <c r="D295" s="18"/>
      <c r="E295">
        <f t="shared" si="32"/>
        <v>-28015.998268161853</v>
      </c>
      <c r="F295">
        <f t="shared" si="33"/>
        <v>-28016</v>
      </c>
      <c r="G295" s="12">
        <f t="shared" si="35"/>
        <v>4.0158399497158825E-4</v>
      </c>
      <c r="I295" s="12">
        <f t="shared" si="36"/>
        <v>4.0158399497158825E-4</v>
      </c>
      <c r="Q295" s="2">
        <f t="shared" si="34"/>
        <v>31741.917999999998</v>
      </c>
      <c r="R295" s="36"/>
    </row>
    <row r="296" spans="1:18" x14ac:dyDescent="0.2">
      <c r="A296" s="63" t="s">
        <v>753</v>
      </c>
      <c r="B296" s="64" t="s">
        <v>92</v>
      </c>
      <c r="C296" s="65">
        <v>46765.983999999997</v>
      </c>
      <c r="D296" s="18"/>
      <c r="E296">
        <f t="shared" si="32"/>
        <v>-27991.994793893988</v>
      </c>
      <c r="F296">
        <f t="shared" si="33"/>
        <v>-27992</v>
      </c>
      <c r="G296" s="12">
        <f t="shared" si="35"/>
        <v>1.2072079989593476E-3</v>
      </c>
      <c r="I296" s="12">
        <f>G296</f>
        <v>1.2072079989593476E-3</v>
      </c>
      <c r="O296" s="12">
        <f ca="1">+C$11+C$12*$F296</f>
        <v>-6.6487072450505027E-3</v>
      </c>
      <c r="Q296" s="2">
        <f t="shared" si="34"/>
        <v>31747.483999999997</v>
      </c>
    </row>
    <row r="297" spans="1:18" x14ac:dyDescent="0.2">
      <c r="A297" s="63" t="s">
        <v>753</v>
      </c>
      <c r="B297" s="64" t="s">
        <v>92</v>
      </c>
      <c r="C297" s="65">
        <v>46769.923999999999</v>
      </c>
      <c r="D297" s="18"/>
      <c r="E297">
        <f t="shared" si="32"/>
        <v>-27975.003473625311</v>
      </c>
      <c r="F297">
        <f t="shared" si="33"/>
        <v>-27975</v>
      </c>
      <c r="G297" s="12">
        <f t="shared" si="35"/>
        <v>-8.0547499965177849E-4</v>
      </c>
      <c r="I297" s="12">
        <f>G297</f>
        <v>-8.0547499965177849E-4</v>
      </c>
      <c r="O297" s="12">
        <f ca="1">+C$11+C$12*$F297</f>
        <v>-6.6444440601399635E-3</v>
      </c>
      <c r="Q297" s="2">
        <f t="shared" si="34"/>
        <v>31751.423999999999</v>
      </c>
    </row>
    <row r="298" spans="1:18" x14ac:dyDescent="0.2">
      <c r="A298" s="63" t="s">
        <v>753</v>
      </c>
      <c r="B298" s="64" t="s">
        <v>92</v>
      </c>
      <c r="C298" s="65">
        <v>46772.014000000003</v>
      </c>
      <c r="D298" s="18"/>
      <c r="E298">
        <f t="shared" si="32"/>
        <v>-27965.990311350801</v>
      </c>
      <c r="F298">
        <f t="shared" si="33"/>
        <v>-27966</v>
      </c>
      <c r="G298" s="12">
        <f t="shared" si="35"/>
        <v>2.2466340014943853E-3</v>
      </c>
      <c r="I298" s="12">
        <f>G298</f>
        <v>2.2466340014943853E-3</v>
      </c>
      <c r="O298" s="12">
        <f ca="1">+C$11+C$12*$F298</f>
        <v>-6.6421870798932092E-3</v>
      </c>
      <c r="Q298" s="2">
        <f t="shared" si="34"/>
        <v>31753.514000000003</v>
      </c>
    </row>
    <row r="299" spans="1:18" x14ac:dyDescent="0.2">
      <c r="A299" s="63" t="s">
        <v>753</v>
      </c>
      <c r="B299" s="64" t="s">
        <v>92</v>
      </c>
      <c r="C299" s="65">
        <v>46788.94</v>
      </c>
      <c r="D299" s="18"/>
      <c r="E299">
        <f t="shared" si="32"/>
        <v>-27892.996634480889</v>
      </c>
      <c r="F299">
        <f t="shared" si="33"/>
        <v>-27893</v>
      </c>
      <c r="G299" s="12">
        <f t="shared" si="35"/>
        <v>7.8040700464043766E-4</v>
      </c>
      <c r="I299" s="12">
        <f>G299</f>
        <v>7.8040700464043766E-4</v>
      </c>
      <c r="O299" s="12">
        <f ca="1">+C$11+C$12*$F299</f>
        <v>-6.623880462336194E-3</v>
      </c>
      <c r="Q299" s="2">
        <f t="shared" si="34"/>
        <v>31770.440000000002</v>
      </c>
    </row>
    <row r="300" spans="1:18" x14ac:dyDescent="0.2">
      <c r="A300" t="s">
        <v>77</v>
      </c>
      <c r="B300" s="5"/>
      <c r="C300" s="18">
        <v>47008.531999999999</v>
      </c>
      <c r="D300" s="18"/>
      <c r="E300">
        <f t="shared" si="32"/>
        <v>-26946.002218126305</v>
      </c>
      <c r="F300">
        <f t="shared" si="33"/>
        <v>-26946</v>
      </c>
      <c r="G300" s="12">
        <f t="shared" si="35"/>
        <v>-5.1434600027278066E-4</v>
      </c>
      <c r="I300" s="12">
        <f>+G300</f>
        <v>-5.1434600027278066E-4</v>
      </c>
      <c r="Q300" s="2">
        <f t="shared" si="34"/>
        <v>31990.031999999999</v>
      </c>
      <c r="R300" s="36"/>
    </row>
    <row r="301" spans="1:18" x14ac:dyDescent="0.2">
      <c r="A301" t="s">
        <v>78</v>
      </c>
      <c r="B301" s="5"/>
      <c r="C301" s="18">
        <v>47023.606</v>
      </c>
      <c r="D301" s="18"/>
      <c r="E301">
        <f t="shared" si="32"/>
        <v>-26880.995324286232</v>
      </c>
      <c r="F301">
        <f t="shared" si="33"/>
        <v>-26881</v>
      </c>
      <c r="G301" s="12">
        <f t="shared" si="35"/>
        <v>1.0842189949471503E-3</v>
      </c>
      <c r="I301" s="12">
        <f>+G301</f>
        <v>1.0842189949471503E-3</v>
      </c>
      <c r="Q301" s="2">
        <f t="shared" si="34"/>
        <v>32005.106</v>
      </c>
      <c r="R301" s="36"/>
    </row>
    <row r="302" spans="1:18" x14ac:dyDescent="0.2">
      <c r="A302" t="s">
        <v>79</v>
      </c>
      <c r="B302" s="5"/>
      <c r="C302" s="18">
        <v>47157.402999999998</v>
      </c>
      <c r="D302" s="18"/>
      <c r="E302">
        <f t="shared" si="32"/>
        <v>-26303.993375558617</v>
      </c>
      <c r="F302">
        <f t="shared" si="33"/>
        <v>-26304</v>
      </c>
      <c r="G302" s="12">
        <f t="shared" si="35"/>
        <v>1.5360959951067343E-3</v>
      </c>
      <c r="I302" s="12">
        <f>+G302</f>
        <v>1.5360959951067343E-3</v>
      </c>
      <c r="Q302" s="2">
        <f t="shared" si="34"/>
        <v>32138.902999999998</v>
      </c>
      <c r="R302" s="36"/>
    </row>
    <row r="303" spans="1:18" x14ac:dyDescent="0.2">
      <c r="A303" s="63" t="s">
        <v>773</v>
      </c>
      <c r="B303" s="64" t="s">
        <v>92</v>
      </c>
      <c r="C303" s="65">
        <v>47414.561999999998</v>
      </c>
      <c r="D303" s="18"/>
      <c r="E303">
        <f t="shared" si="32"/>
        <v>-25194.990601708334</v>
      </c>
      <c r="F303">
        <f t="shared" si="33"/>
        <v>-25195</v>
      </c>
      <c r="G303" s="12">
        <f t="shared" si="35"/>
        <v>2.1793049963889644E-3</v>
      </c>
      <c r="I303" s="12">
        <f>G303</f>
        <v>2.1793049963889644E-3</v>
      </c>
      <c r="O303" s="12">
        <f ca="1">+C$11+C$12*$F303</f>
        <v>-5.9472879394755346E-3</v>
      </c>
      <c r="Q303" s="2">
        <f t="shared" si="34"/>
        <v>32396.061999999998</v>
      </c>
    </row>
    <row r="304" spans="1:18" x14ac:dyDescent="0.2">
      <c r="A304" t="s">
        <v>80</v>
      </c>
      <c r="B304" s="5"/>
      <c r="C304" s="18">
        <v>47449.343000000001</v>
      </c>
      <c r="D304" s="18"/>
      <c r="E304">
        <f t="shared" si="32"/>
        <v>-25044.996918900073</v>
      </c>
      <c r="F304">
        <f t="shared" si="33"/>
        <v>-25045</v>
      </c>
      <c r="G304" s="12">
        <f t="shared" si="35"/>
        <v>7.1445499634137377E-4</v>
      </c>
      <c r="I304" s="12">
        <f>+G304</f>
        <v>7.1445499634137377E-4</v>
      </c>
      <c r="Q304" s="2">
        <f t="shared" si="34"/>
        <v>32430.843000000001</v>
      </c>
      <c r="R304" s="36"/>
    </row>
    <row r="305" spans="1:18" x14ac:dyDescent="0.2">
      <c r="A305" s="16" t="s">
        <v>102</v>
      </c>
      <c r="B305" s="5" t="s">
        <v>92</v>
      </c>
      <c r="C305" s="18">
        <v>47475.777000000002</v>
      </c>
      <c r="D305" s="18">
        <v>3.0000000000000001E-3</v>
      </c>
      <c r="E305">
        <f t="shared" si="32"/>
        <v>-24930.99982245795</v>
      </c>
      <c r="F305">
        <f t="shared" si="33"/>
        <v>-24931</v>
      </c>
      <c r="G305" s="12">
        <f t="shared" si="35"/>
        <v>4.1168997995555401E-5</v>
      </c>
      <c r="K305" s="12">
        <f>G305</f>
        <v>4.1168997995555401E-5</v>
      </c>
      <c r="Q305" s="2">
        <f t="shared" si="34"/>
        <v>32457.277000000002</v>
      </c>
      <c r="R305" s="36"/>
    </row>
    <row r="306" spans="1:18" x14ac:dyDescent="0.2">
      <c r="A306" t="s">
        <v>81</v>
      </c>
      <c r="B306" s="5"/>
      <c r="C306" s="18">
        <v>47748.470999999998</v>
      </c>
      <c r="D306" s="18"/>
      <c r="E306">
        <f t="shared" si="32"/>
        <v>-23755.00208404582</v>
      </c>
      <c r="F306">
        <f t="shared" si="33"/>
        <v>-23755</v>
      </c>
      <c r="G306" s="12">
        <f t="shared" si="35"/>
        <v>-4.8325500392820686E-4</v>
      </c>
      <c r="I306" s="12">
        <f>+G306</f>
        <v>-4.8325500392820686E-4</v>
      </c>
      <c r="Q306" s="2">
        <f t="shared" si="34"/>
        <v>32729.970999999998</v>
      </c>
      <c r="R306" s="36"/>
    </row>
    <row r="307" spans="1:18" x14ac:dyDescent="0.2">
      <c r="A307" s="16" t="s">
        <v>102</v>
      </c>
      <c r="B307" s="5" t="s">
        <v>92</v>
      </c>
      <c r="C307" s="18">
        <v>47823.832999999999</v>
      </c>
      <c r="D307" s="18">
        <v>3.0000000000000001E-3</v>
      </c>
      <c r="E307">
        <f t="shared" si="32"/>
        <v>-23430.002114988132</v>
      </c>
      <c r="F307">
        <f t="shared" si="33"/>
        <v>-23430</v>
      </c>
      <c r="G307" s="12">
        <f t="shared" si="35"/>
        <v>-4.9043000035453588E-4</v>
      </c>
      <c r="K307" s="12">
        <f>G307</f>
        <v>-4.9043000035453588E-4</v>
      </c>
      <c r="Q307" s="2">
        <f t="shared" si="34"/>
        <v>32805.332999999999</v>
      </c>
      <c r="R307" s="36"/>
    </row>
    <row r="308" spans="1:18" x14ac:dyDescent="0.2">
      <c r="A308" t="s">
        <v>82</v>
      </c>
      <c r="B308" s="5"/>
      <c r="C308" s="18">
        <v>47825.457999999999</v>
      </c>
      <c r="D308" s="18"/>
      <c r="E308">
        <f t="shared" si="32"/>
        <v>-23422.994273506767</v>
      </c>
      <c r="F308">
        <f t="shared" si="33"/>
        <v>-23423</v>
      </c>
      <c r="G308" s="12">
        <f t="shared" si="35"/>
        <v>1.3278769984026439E-3</v>
      </c>
      <c r="I308" s="12">
        <f>+G308</f>
        <v>1.3278769984026439E-3</v>
      </c>
      <c r="Q308" s="2">
        <f t="shared" si="34"/>
        <v>32806.957999999999</v>
      </c>
      <c r="R308" s="36"/>
    </row>
    <row r="309" spans="1:18" x14ac:dyDescent="0.2">
      <c r="A309" s="16" t="s">
        <v>102</v>
      </c>
      <c r="B309" s="5" t="s">
        <v>92</v>
      </c>
      <c r="C309" s="18">
        <v>47833.803999999996</v>
      </c>
      <c r="D309" s="18">
        <v>3.0000000000000001E-3</v>
      </c>
      <c r="E309">
        <f t="shared" si="32"/>
        <v>-23387.001999658478</v>
      </c>
      <c r="F309">
        <f t="shared" si="33"/>
        <v>-23387</v>
      </c>
      <c r="G309" s="12">
        <f t="shared" si="35"/>
        <v>-4.6368700714083388E-4</v>
      </c>
      <c r="K309" s="12">
        <f>G309</f>
        <v>-4.6368700714083388E-4</v>
      </c>
      <c r="O309" s="12">
        <f t="shared" ref="O309:O340" ca="1" si="37">+C$11+C$12*$F309</f>
        <v>-5.4938856854606834E-3</v>
      </c>
      <c r="Q309" s="2">
        <f t="shared" si="34"/>
        <v>32815.303999999996</v>
      </c>
      <c r="R309" s="36"/>
    </row>
    <row r="310" spans="1:18" x14ac:dyDescent="0.2">
      <c r="A310" t="s">
        <v>83</v>
      </c>
      <c r="B310" s="5"/>
      <c r="C310" s="18">
        <v>48123.428</v>
      </c>
      <c r="D310" s="18"/>
      <c r="E310">
        <f t="shared" si="32"/>
        <v>-22137.993334305065</v>
      </c>
      <c r="F310">
        <f t="shared" si="33"/>
        <v>-22138</v>
      </c>
      <c r="G310" s="12">
        <f t="shared" si="35"/>
        <v>1.5456620021723211E-3</v>
      </c>
      <c r="I310" s="12">
        <f>+G310</f>
        <v>1.5456620021723211E-3</v>
      </c>
      <c r="O310" s="12">
        <f t="shared" ca="1" si="37"/>
        <v>-5.1806669823276346E-3</v>
      </c>
      <c r="Q310" s="2">
        <f t="shared" si="34"/>
        <v>33104.928</v>
      </c>
      <c r="R310" s="36"/>
    </row>
    <row r="311" spans="1:18" x14ac:dyDescent="0.2">
      <c r="A311" t="s">
        <v>96</v>
      </c>
      <c r="B311" s="5" t="s">
        <v>92</v>
      </c>
      <c r="C311" s="34">
        <v>48168.875599999999</v>
      </c>
      <c r="D311" s="18">
        <v>4.0000000000000002E-4</v>
      </c>
      <c r="E311">
        <f t="shared" si="32"/>
        <v>-21941.999748761344</v>
      </c>
      <c r="F311">
        <f t="shared" si="33"/>
        <v>-21942</v>
      </c>
      <c r="G311" s="12">
        <f t="shared" si="35"/>
        <v>5.8257995988242328E-5</v>
      </c>
      <c r="J311" s="12">
        <f>G311</f>
        <v>5.8257995988242328E-5</v>
      </c>
      <c r="O311" s="12">
        <f t="shared" ca="1" si="37"/>
        <v>-5.1315149680649635E-3</v>
      </c>
      <c r="Q311" s="2">
        <f t="shared" si="34"/>
        <v>33150.375599999999</v>
      </c>
      <c r="R311" s="36"/>
    </row>
    <row r="312" spans="1:18" x14ac:dyDescent="0.2">
      <c r="A312" t="s">
        <v>96</v>
      </c>
      <c r="B312" s="5" t="s">
        <v>92</v>
      </c>
      <c r="C312" s="34">
        <v>48172.817999999999</v>
      </c>
      <c r="D312" s="18">
        <v>4.0000000000000002E-4</v>
      </c>
      <c r="E312">
        <f t="shared" si="32"/>
        <v>-21924.998078449873</v>
      </c>
      <c r="F312">
        <f t="shared" si="33"/>
        <v>-21925</v>
      </c>
      <c r="G312" s="12">
        <f t="shared" si="35"/>
        <v>4.4557500223163515E-4</v>
      </c>
      <c r="J312" s="12">
        <f>G312</f>
        <v>4.4557500223163515E-4</v>
      </c>
      <c r="O312" s="12">
        <f t="shared" ca="1" si="37"/>
        <v>-5.1272517831544243E-3</v>
      </c>
      <c r="Q312" s="2">
        <f t="shared" si="34"/>
        <v>33154.317999999999</v>
      </c>
      <c r="R312" s="36"/>
    </row>
    <row r="313" spans="1:18" x14ac:dyDescent="0.2">
      <c r="A313" t="s">
        <v>96</v>
      </c>
      <c r="B313" s="5" t="s">
        <v>92</v>
      </c>
      <c r="C313" s="34">
        <v>48183.948499999999</v>
      </c>
      <c r="D313" s="18">
        <v>4.0000000000000002E-4</v>
      </c>
      <c r="E313">
        <f t="shared" si="32"/>
        <v>-21876.997598690894</v>
      </c>
      <c r="F313">
        <f t="shared" si="33"/>
        <v>-21877</v>
      </c>
      <c r="G313" s="12">
        <f t="shared" si="35"/>
        <v>5.5682299716863781E-4</v>
      </c>
      <c r="J313" s="12">
        <f>G313</f>
        <v>5.5682299716863781E-4</v>
      </c>
      <c r="O313" s="12">
        <f t="shared" ca="1" si="37"/>
        <v>-5.1152145551717296E-3</v>
      </c>
      <c r="Q313" s="2">
        <f t="shared" si="34"/>
        <v>33165.448499999999</v>
      </c>
      <c r="R313" s="36"/>
    </row>
    <row r="314" spans="1:18" x14ac:dyDescent="0.2">
      <c r="A314" t="s">
        <v>96</v>
      </c>
      <c r="B314" s="5" t="s">
        <v>92</v>
      </c>
      <c r="C314" s="34">
        <v>48296.644</v>
      </c>
      <c r="D314" s="18">
        <v>4.0000000000000002E-4</v>
      </c>
      <c r="E314">
        <f t="shared" si="32"/>
        <v>-21390.996245051912</v>
      </c>
      <c r="F314">
        <f t="shared" si="33"/>
        <v>-21391</v>
      </c>
      <c r="G314" s="12">
        <f t="shared" si="35"/>
        <v>8.7070900190155953E-4</v>
      </c>
      <c r="J314" s="12">
        <f>G314</f>
        <v>8.7070900190155953E-4</v>
      </c>
      <c r="O314" s="12">
        <f t="shared" ca="1" si="37"/>
        <v>-4.9933376218469407E-3</v>
      </c>
      <c r="Q314" s="2">
        <f t="shared" si="34"/>
        <v>33278.144</v>
      </c>
      <c r="R314" s="36"/>
    </row>
    <row r="315" spans="1:18" x14ac:dyDescent="0.2">
      <c r="A315" t="s">
        <v>84</v>
      </c>
      <c r="B315" s="5"/>
      <c r="C315" s="18">
        <v>48532.47</v>
      </c>
      <c r="D315" s="18">
        <v>1E-3</v>
      </c>
      <c r="E315">
        <f t="shared" si="32"/>
        <v>-20373.992414169003</v>
      </c>
      <c r="F315">
        <f t="shared" si="33"/>
        <v>-20374</v>
      </c>
      <c r="G315" s="12">
        <f t="shared" si="35"/>
        <v>1.7590260031283833E-3</v>
      </c>
      <c r="I315" s="12">
        <f>+G315</f>
        <v>1.7590260031283833E-3</v>
      </c>
      <c r="O315" s="12">
        <f t="shared" ca="1" si="37"/>
        <v>-4.7382988539635875E-3</v>
      </c>
      <c r="Q315" s="2">
        <f t="shared" si="34"/>
        <v>33513.97</v>
      </c>
      <c r="R315" s="36"/>
    </row>
    <row r="316" spans="1:18" x14ac:dyDescent="0.2">
      <c r="A316" s="37" t="s">
        <v>85</v>
      </c>
      <c r="B316" s="38"/>
      <c r="C316" s="39">
        <v>49568.527000000002</v>
      </c>
      <c r="D316" s="39">
        <v>2E-3</v>
      </c>
      <c r="E316">
        <f t="shared" si="32"/>
        <v>-15905.978123916651</v>
      </c>
      <c r="F316">
        <f t="shared" si="33"/>
        <v>-15906</v>
      </c>
      <c r="G316" s="12">
        <f t="shared" si="35"/>
        <v>5.0726940025924705E-3</v>
      </c>
      <c r="I316" s="12">
        <f>+G316</f>
        <v>5.0726940025924705E-3</v>
      </c>
      <c r="O316" s="12">
        <f t="shared" ca="1" si="37"/>
        <v>-3.6178335492410437E-3</v>
      </c>
      <c r="Q316" s="2">
        <f t="shared" si="34"/>
        <v>34550.027000000002</v>
      </c>
      <c r="R316" s="36"/>
    </row>
    <row r="317" spans="1:18" x14ac:dyDescent="0.2">
      <c r="A317" s="63" t="s">
        <v>813</v>
      </c>
      <c r="B317" s="64" t="s">
        <v>92</v>
      </c>
      <c r="C317" s="65">
        <v>49598.904699999999</v>
      </c>
      <c r="D317" s="18"/>
      <c r="E317">
        <f t="shared" si="32"/>
        <v>-15774.973750889891</v>
      </c>
      <c r="F317">
        <f t="shared" si="33"/>
        <v>-15775</v>
      </c>
      <c r="G317" s="12">
        <f t="shared" si="35"/>
        <v>6.0867249994771555E-3</v>
      </c>
      <c r="J317" s="12">
        <f t="shared" ref="J317:J338" si="38">G317</f>
        <v>6.0867249994771555E-3</v>
      </c>
      <c r="O317" s="12">
        <f t="shared" ca="1" si="37"/>
        <v>-3.5849819478716047E-3</v>
      </c>
      <c r="Q317" s="2">
        <f t="shared" si="34"/>
        <v>34580.404699999999</v>
      </c>
    </row>
    <row r="318" spans="1:18" x14ac:dyDescent="0.2">
      <c r="A318" s="63" t="s">
        <v>813</v>
      </c>
      <c r="B318" s="64" t="s">
        <v>92</v>
      </c>
      <c r="C318" s="65">
        <v>49598.904999999999</v>
      </c>
      <c r="D318" s="18"/>
      <c r="E318">
        <f t="shared" si="32"/>
        <v>-15774.972457134541</v>
      </c>
      <c r="F318">
        <f t="shared" si="33"/>
        <v>-15775</v>
      </c>
      <c r="G318" s="12">
        <f t="shared" si="35"/>
        <v>6.3867249991744757E-3</v>
      </c>
      <c r="J318" s="12">
        <f t="shared" si="38"/>
        <v>6.3867249991744757E-3</v>
      </c>
      <c r="O318" s="12">
        <f t="shared" ca="1" si="37"/>
        <v>-3.5849819478716047E-3</v>
      </c>
      <c r="Q318" s="2">
        <f t="shared" si="34"/>
        <v>34580.404999999999</v>
      </c>
    </row>
    <row r="319" spans="1:18" x14ac:dyDescent="0.2">
      <c r="A319" s="63" t="s">
        <v>813</v>
      </c>
      <c r="B319" s="64" t="s">
        <v>92</v>
      </c>
      <c r="C319" s="65">
        <v>49599.831100000003</v>
      </c>
      <c r="D319" s="18"/>
      <c r="E319">
        <f t="shared" si="32"/>
        <v>-15770.978634367821</v>
      </c>
      <c r="F319">
        <f t="shared" si="33"/>
        <v>-15771</v>
      </c>
      <c r="G319" s="12">
        <f t="shared" si="35"/>
        <v>4.9543290006113239E-3</v>
      </c>
      <c r="J319" s="12">
        <f t="shared" si="38"/>
        <v>4.9543290006113239E-3</v>
      </c>
      <c r="O319" s="12">
        <f t="shared" ca="1" si="37"/>
        <v>-3.5839788455397131E-3</v>
      </c>
      <c r="Q319" s="2">
        <f t="shared" si="34"/>
        <v>34581.331100000003</v>
      </c>
    </row>
    <row r="320" spans="1:18" x14ac:dyDescent="0.2">
      <c r="A320" s="63" t="s">
        <v>813</v>
      </c>
      <c r="B320" s="64" t="s">
        <v>92</v>
      </c>
      <c r="C320" s="65">
        <v>49599.831400000003</v>
      </c>
      <c r="D320" s="18"/>
      <c r="E320">
        <f t="shared" si="32"/>
        <v>-15770.977340612471</v>
      </c>
      <c r="F320">
        <f t="shared" si="33"/>
        <v>-15771</v>
      </c>
      <c r="G320" s="12">
        <f t="shared" ref="G320:G351" si="39">+C320-(C$7+F320*C$8)</f>
        <v>5.254329000308644E-3</v>
      </c>
      <c r="J320" s="12">
        <f t="shared" si="38"/>
        <v>5.254329000308644E-3</v>
      </c>
      <c r="O320" s="12">
        <f t="shared" ca="1" si="37"/>
        <v>-3.5839788455397131E-3</v>
      </c>
      <c r="Q320" s="2">
        <f t="shared" si="34"/>
        <v>34581.331400000003</v>
      </c>
    </row>
    <row r="321" spans="1:17" x14ac:dyDescent="0.2">
      <c r="A321" s="63" t="s">
        <v>813</v>
      </c>
      <c r="B321" s="64" t="s">
        <v>92</v>
      </c>
      <c r="C321" s="65">
        <v>49600.990299999998</v>
      </c>
      <c r="D321" s="18"/>
      <c r="E321">
        <f t="shared" si="32"/>
        <v>-15765.979563693874</v>
      </c>
      <c r="F321">
        <f t="shared" si="33"/>
        <v>-15766</v>
      </c>
      <c r="G321" s="12">
        <f t="shared" si="39"/>
        <v>4.7388339953613468E-3</v>
      </c>
      <c r="J321" s="12">
        <f t="shared" si="38"/>
        <v>4.7388339953613468E-3</v>
      </c>
      <c r="O321" s="12">
        <f t="shared" ca="1" si="37"/>
        <v>-3.5827249676248494E-3</v>
      </c>
      <c r="Q321" s="2">
        <f t="shared" si="34"/>
        <v>34582.490299999998</v>
      </c>
    </row>
    <row r="322" spans="1:17" x14ac:dyDescent="0.2">
      <c r="A322" s="63" t="s">
        <v>813</v>
      </c>
      <c r="B322" s="64" t="s">
        <v>92</v>
      </c>
      <c r="C322" s="65">
        <v>49600.9905</v>
      </c>
      <c r="D322" s="18"/>
      <c r="E322">
        <f t="shared" si="32"/>
        <v>-15765.978701190297</v>
      </c>
      <c r="F322">
        <f t="shared" si="33"/>
        <v>-15766</v>
      </c>
      <c r="G322" s="12">
        <f t="shared" si="39"/>
        <v>4.9388339975848794E-3</v>
      </c>
      <c r="J322" s="12">
        <f t="shared" si="38"/>
        <v>4.9388339975848794E-3</v>
      </c>
      <c r="O322" s="12">
        <f t="shared" ca="1" si="37"/>
        <v>-3.5827249676248494E-3</v>
      </c>
      <c r="Q322" s="2">
        <f t="shared" si="34"/>
        <v>34582.4905</v>
      </c>
    </row>
    <row r="323" spans="1:17" x14ac:dyDescent="0.2">
      <c r="A323" s="63" t="s">
        <v>813</v>
      </c>
      <c r="B323" s="64" t="s">
        <v>92</v>
      </c>
      <c r="C323" s="65">
        <v>49602.845399999998</v>
      </c>
      <c r="D323" s="18"/>
      <c r="E323">
        <f t="shared" si="32"/>
        <v>-15757.979411858743</v>
      </c>
      <c r="F323">
        <f t="shared" si="33"/>
        <v>-15758</v>
      </c>
      <c r="G323" s="12">
        <f t="shared" si="39"/>
        <v>4.7740419977344573E-3</v>
      </c>
      <c r="J323" s="12">
        <f t="shared" si="38"/>
        <v>4.7740419977344573E-3</v>
      </c>
      <c r="O323" s="12">
        <f t="shared" ca="1" si="37"/>
        <v>-3.5807187629610664E-3</v>
      </c>
      <c r="Q323" s="2">
        <f t="shared" si="34"/>
        <v>34584.345399999998</v>
      </c>
    </row>
    <row r="324" spans="1:17" x14ac:dyDescent="0.2">
      <c r="A324" s="63" t="s">
        <v>813</v>
      </c>
      <c r="B324" s="64" t="s">
        <v>92</v>
      </c>
      <c r="C324" s="65">
        <v>49602.845399999998</v>
      </c>
      <c r="D324" s="18"/>
      <c r="E324">
        <f t="shared" si="32"/>
        <v>-15757.979411858743</v>
      </c>
      <c r="F324">
        <f t="shared" si="33"/>
        <v>-15758</v>
      </c>
      <c r="G324" s="12">
        <f t="shared" si="39"/>
        <v>4.7740419977344573E-3</v>
      </c>
      <c r="J324" s="12">
        <f t="shared" si="38"/>
        <v>4.7740419977344573E-3</v>
      </c>
      <c r="O324" s="12">
        <f t="shared" ca="1" si="37"/>
        <v>-3.5807187629610664E-3</v>
      </c>
      <c r="Q324" s="2">
        <f t="shared" si="34"/>
        <v>34584.345399999998</v>
      </c>
    </row>
    <row r="325" spans="1:17" x14ac:dyDescent="0.2">
      <c r="A325" s="63" t="s">
        <v>813</v>
      </c>
      <c r="B325" s="64" t="s">
        <v>92</v>
      </c>
      <c r="C325" s="65">
        <v>49604.004800000002</v>
      </c>
      <c r="D325" s="18"/>
      <c r="E325">
        <f t="shared" si="32"/>
        <v>-15752.979478681189</v>
      </c>
      <c r="F325">
        <f t="shared" si="33"/>
        <v>-15753</v>
      </c>
      <c r="G325" s="12">
        <f t="shared" si="39"/>
        <v>4.7585470019839704E-3</v>
      </c>
      <c r="J325" s="12">
        <f t="shared" si="38"/>
        <v>4.7585470019839704E-3</v>
      </c>
      <c r="O325" s="12">
        <f t="shared" ca="1" si="37"/>
        <v>-3.5794648850462026E-3</v>
      </c>
      <c r="Q325" s="2">
        <f t="shared" si="34"/>
        <v>34585.504800000002</v>
      </c>
    </row>
    <row r="326" spans="1:17" x14ac:dyDescent="0.2">
      <c r="A326" s="63" t="s">
        <v>813</v>
      </c>
      <c r="B326" s="64" t="s">
        <v>92</v>
      </c>
      <c r="C326" s="65">
        <v>49604.004999999997</v>
      </c>
      <c r="D326" s="18"/>
      <c r="E326">
        <f t="shared" si="32"/>
        <v>-15752.978616177645</v>
      </c>
      <c r="F326">
        <f t="shared" si="33"/>
        <v>-15753</v>
      </c>
      <c r="G326" s="12">
        <f t="shared" si="39"/>
        <v>4.9585469969315454E-3</v>
      </c>
      <c r="J326" s="12">
        <f t="shared" si="38"/>
        <v>4.9585469969315454E-3</v>
      </c>
      <c r="O326" s="12">
        <f t="shared" ca="1" si="37"/>
        <v>-3.5794648850462026E-3</v>
      </c>
      <c r="Q326" s="2">
        <f t="shared" si="34"/>
        <v>34585.504999999997</v>
      </c>
    </row>
    <row r="327" spans="1:17" x14ac:dyDescent="0.2">
      <c r="A327" s="63" t="s">
        <v>813</v>
      </c>
      <c r="B327" s="64" t="s">
        <v>92</v>
      </c>
      <c r="C327" s="65">
        <v>49604.932200000003</v>
      </c>
      <c r="D327" s="18"/>
      <c r="E327">
        <f t="shared" si="32"/>
        <v>-15748.980049641299</v>
      </c>
      <c r="F327">
        <f t="shared" si="33"/>
        <v>-15749</v>
      </c>
      <c r="G327" s="12">
        <f t="shared" si="39"/>
        <v>4.6261509996838868E-3</v>
      </c>
      <c r="J327" s="12">
        <f t="shared" si="38"/>
        <v>4.6261509996838868E-3</v>
      </c>
      <c r="O327" s="12">
        <f t="shared" ca="1" si="37"/>
        <v>-3.5784617827143111E-3</v>
      </c>
      <c r="Q327" s="2">
        <f t="shared" si="34"/>
        <v>34586.432200000003</v>
      </c>
    </row>
    <row r="328" spans="1:17" x14ac:dyDescent="0.2">
      <c r="A328" s="63" t="s">
        <v>813</v>
      </c>
      <c r="B328" s="64" t="s">
        <v>92</v>
      </c>
      <c r="C328" s="65">
        <v>49604.932399999998</v>
      </c>
      <c r="D328" s="18"/>
      <c r="E328">
        <f t="shared" si="32"/>
        <v>-15748.979187137753</v>
      </c>
      <c r="F328">
        <f t="shared" si="33"/>
        <v>-15749</v>
      </c>
      <c r="G328" s="12">
        <f t="shared" si="39"/>
        <v>4.8261509946314618E-3</v>
      </c>
      <c r="J328" s="12">
        <f t="shared" si="38"/>
        <v>4.8261509946314618E-3</v>
      </c>
      <c r="O328" s="12">
        <f t="shared" ca="1" si="37"/>
        <v>-3.5784617827143111E-3</v>
      </c>
      <c r="Q328" s="2">
        <f t="shared" si="34"/>
        <v>34586.432399999998</v>
      </c>
    </row>
    <row r="329" spans="1:17" x14ac:dyDescent="0.2">
      <c r="A329" s="63" t="s">
        <v>813</v>
      </c>
      <c r="B329" s="64" t="s">
        <v>92</v>
      </c>
      <c r="C329" s="65">
        <v>49605.859799999998</v>
      </c>
      <c r="D329" s="18"/>
      <c r="E329">
        <f t="shared" si="32"/>
        <v>-15744.979758097863</v>
      </c>
      <c r="F329">
        <f t="shared" si="33"/>
        <v>-15745</v>
      </c>
      <c r="G329" s="12">
        <f t="shared" si="39"/>
        <v>4.6937549996073358E-3</v>
      </c>
      <c r="J329" s="12">
        <f t="shared" si="38"/>
        <v>4.6937549996073358E-3</v>
      </c>
      <c r="O329" s="12">
        <f t="shared" ca="1" si="37"/>
        <v>-3.5774586803824196E-3</v>
      </c>
      <c r="Q329" s="2">
        <f t="shared" si="34"/>
        <v>34587.359799999998</v>
      </c>
    </row>
    <row r="330" spans="1:17" x14ac:dyDescent="0.2">
      <c r="A330" s="63" t="s">
        <v>813</v>
      </c>
      <c r="B330" s="64" t="s">
        <v>92</v>
      </c>
      <c r="C330" s="65">
        <v>49605.86</v>
      </c>
      <c r="D330" s="18"/>
      <c r="E330">
        <f t="shared" si="32"/>
        <v>-15744.978895594286</v>
      </c>
      <c r="F330">
        <f t="shared" si="33"/>
        <v>-15745</v>
      </c>
      <c r="G330" s="12">
        <f t="shared" si="39"/>
        <v>4.8937550018308684E-3</v>
      </c>
      <c r="J330" s="12">
        <f t="shared" si="38"/>
        <v>4.8937550018308684E-3</v>
      </c>
      <c r="O330" s="12">
        <f t="shared" ca="1" si="37"/>
        <v>-3.5774586803824196E-3</v>
      </c>
      <c r="Q330" s="2">
        <f t="shared" si="34"/>
        <v>34587.360000000001</v>
      </c>
    </row>
    <row r="331" spans="1:17" x14ac:dyDescent="0.2">
      <c r="A331" s="63" t="s">
        <v>813</v>
      </c>
      <c r="B331" s="64" t="s">
        <v>92</v>
      </c>
      <c r="C331" s="65">
        <v>49607.946799999998</v>
      </c>
      <c r="D331" s="18"/>
      <c r="E331">
        <f t="shared" si="32"/>
        <v>-15735.979533376872</v>
      </c>
      <c r="F331">
        <f t="shared" si="33"/>
        <v>-15736</v>
      </c>
      <c r="G331" s="12">
        <f t="shared" si="39"/>
        <v>4.7458639965043403E-3</v>
      </c>
      <c r="J331" s="12">
        <f t="shared" si="38"/>
        <v>4.7458639965043403E-3</v>
      </c>
      <c r="O331" s="12">
        <f t="shared" ca="1" si="37"/>
        <v>-3.5752017001356644E-3</v>
      </c>
      <c r="Q331" s="2">
        <f t="shared" si="34"/>
        <v>34589.446799999998</v>
      </c>
    </row>
    <row r="332" spans="1:17" x14ac:dyDescent="0.2">
      <c r="A332" s="63" t="s">
        <v>813</v>
      </c>
      <c r="B332" s="64" t="s">
        <v>92</v>
      </c>
      <c r="C332" s="65">
        <v>49607.946799999998</v>
      </c>
      <c r="D332" s="18"/>
      <c r="E332">
        <f t="shared" si="32"/>
        <v>-15735.979533376872</v>
      </c>
      <c r="F332">
        <f t="shared" si="33"/>
        <v>-15736</v>
      </c>
      <c r="G332" s="12">
        <f t="shared" si="39"/>
        <v>4.7458639965043403E-3</v>
      </c>
      <c r="J332" s="12">
        <f t="shared" si="38"/>
        <v>4.7458639965043403E-3</v>
      </c>
      <c r="O332" s="12">
        <f t="shared" ca="1" si="37"/>
        <v>-3.5752017001356644E-3</v>
      </c>
      <c r="Q332" s="2">
        <f t="shared" si="34"/>
        <v>34589.446799999998</v>
      </c>
    </row>
    <row r="333" spans="1:17" x14ac:dyDescent="0.2">
      <c r="A333" s="63" t="s">
        <v>813</v>
      </c>
      <c r="B333" s="64" t="s">
        <v>92</v>
      </c>
      <c r="C333" s="65">
        <v>49608.874300000003</v>
      </c>
      <c r="D333" s="18"/>
      <c r="E333">
        <f t="shared" si="32"/>
        <v>-15731.979673085178</v>
      </c>
      <c r="F333">
        <f t="shared" si="33"/>
        <v>-15732</v>
      </c>
      <c r="G333" s="12">
        <f t="shared" si="39"/>
        <v>4.7134679989540018E-3</v>
      </c>
      <c r="J333" s="12">
        <f t="shared" si="38"/>
        <v>4.7134679989540018E-3</v>
      </c>
      <c r="O333" s="12">
        <f t="shared" ca="1" si="37"/>
        <v>-3.5741985978037737E-3</v>
      </c>
      <c r="Q333" s="2">
        <f t="shared" si="34"/>
        <v>34590.374300000003</v>
      </c>
    </row>
    <row r="334" spans="1:17" x14ac:dyDescent="0.2">
      <c r="A334" s="63" t="s">
        <v>813</v>
      </c>
      <c r="B334" s="64" t="s">
        <v>92</v>
      </c>
      <c r="C334" s="65">
        <v>49608.874400000001</v>
      </c>
      <c r="D334" s="18"/>
      <c r="E334">
        <f t="shared" si="32"/>
        <v>-15731.979241833405</v>
      </c>
      <c r="F334">
        <f t="shared" si="33"/>
        <v>-15732</v>
      </c>
      <c r="G334" s="12">
        <f t="shared" si="39"/>
        <v>4.8134679964277893E-3</v>
      </c>
      <c r="J334" s="12">
        <f t="shared" si="38"/>
        <v>4.8134679964277893E-3</v>
      </c>
      <c r="O334" s="12">
        <f t="shared" ca="1" si="37"/>
        <v>-3.5741985978037737E-3</v>
      </c>
      <c r="Q334" s="2">
        <f t="shared" si="34"/>
        <v>34590.374400000001</v>
      </c>
    </row>
    <row r="335" spans="1:17" x14ac:dyDescent="0.2">
      <c r="A335" s="63" t="s">
        <v>813</v>
      </c>
      <c r="B335" s="64" t="s">
        <v>92</v>
      </c>
      <c r="C335" s="65">
        <v>49610.961199999998</v>
      </c>
      <c r="D335" s="18"/>
      <c r="E335">
        <f t="shared" si="32"/>
        <v>-15722.979879615992</v>
      </c>
      <c r="F335">
        <f t="shared" si="33"/>
        <v>-15723</v>
      </c>
      <c r="G335" s="12">
        <f t="shared" si="39"/>
        <v>4.6655769983772188E-3</v>
      </c>
      <c r="J335" s="12">
        <f t="shared" si="38"/>
        <v>4.6655769983772188E-3</v>
      </c>
      <c r="O335" s="12">
        <f t="shared" ca="1" si="37"/>
        <v>-3.5719416175570176E-3</v>
      </c>
      <c r="Q335" s="2">
        <f t="shared" si="34"/>
        <v>34592.461199999998</v>
      </c>
    </row>
    <row r="336" spans="1:17" x14ac:dyDescent="0.2">
      <c r="A336" s="63" t="s">
        <v>813</v>
      </c>
      <c r="B336" s="64" t="s">
        <v>92</v>
      </c>
      <c r="C336" s="65">
        <v>49610.961199999998</v>
      </c>
      <c r="D336" s="18"/>
      <c r="E336">
        <f t="shared" si="32"/>
        <v>-15722.979879615992</v>
      </c>
      <c r="F336">
        <f t="shared" si="33"/>
        <v>-15723</v>
      </c>
      <c r="G336" s="12">
        <f t="shared" si="39"/>
        <v>4.6655769983772188E-3</v>
      </c>
      <c r="J336" s="12">
        <f t="shared" si="38"/>
        <v>4.6655769983772188E-3</v>
      </c>
      <c r="O336" s="12">
        <f t="shared" ca="1" si="37"/>
        <v>-3.5719416175570176E-3</v>
      </c>
      <c r="Q336" s="2">
        <f t="shared" si="34"/>
        <v>34592.461199999998</v>
      </c>
    </row>
    <row r="337" spans="1:18" x14ac:dyDescent="0.2">
      <c r="A337" s="63" t="s">
        <v>813</v>
      </c>
      <c r="B337" s="64" t="s">
        <v>92</v>
      </c>
      <c r="C337" s="65">
        <v>49611.888500000001</v>
      </c>
      <c r="D337" s="18"/>
      <c r="E337">
        <f t="shared" si="32"/>
        <v>-15718.980881827874</v>
      </c>
      <c r="F337">
        <f t="shared" si="33"/>
        <v>-15719</v>
      </c>
      <c r="G337" s="12">
        <f t="shared" si="39"/>
        <v>4.4331809986033477E-3</v>
      </c>
      <c r="J337" s="12">
        <f t="shared" si="38"/>
        <v>4.4331809986033477E-3</v>
      </c>
      <c r="O337" s="12">
        <f t="shared" ca="1" si="37"/>
        <v>-3.5709385152251269E-3</v>
      </c>
      <c r="Q337" s="2">
        <f t="shared" si="34"/>
        <v>34593.388500000001</v>
      </c>
    </row>
    <row r="338" spans="1:18" x14ac:dyDescent="0.2">
      <c r="A338" s="63" t="s">
        <v>813</v>
      </c>
      <c r="B338" s="64" t="s">
        <v>92</v>
      </c>
      <c r="C338" s="65">
        <v>49611.888700000003</v>
      </c>
      <c r="D338" s="18"/>
      <c r="E338">
        <f t="shared" si="32"/>
        <v>-15718.980019324297</v>
      </c>
      <c r="F338">
        <f t="shared" si="33"/>
        <v>-15719</v>
      </c>
      <c r="G338" s="12">
        <f t="shared" si="39"/>
        <v>4.6331810008268803E-3</v>
      </c>
      <c r="J338" s="12">
        <f t="shared" si="38"/>
        <v>4.6331810008268803E-3</v>
      </c>
      <c r="O338" s="12">
        <f t="shared" ca="1" si="37"/>
        <v>-3.5709385152251269E-3</v>
      </c>
      <c r="Q338" s="2">
        <f t="shared" si="34"/>
        <v>34593.388700000003</v>
      </c>
    </row>
    <row r="339" spans="1:18" x14ac:dyDescent="0.2">
      <c r="A339" s="37" t="s">
        <v>86</v>
      </c>
      <c r="B339" s="38"/>
      <c r="C339" s="39">
        <v>50390.55</v>
      </c>
      <c r="D339" s="39">
        <v>1E-3</v>
      </c>
      <c r="E339">
        <f t="shared" si="32"/>
        <v>-12360.989275893704</v>
      </c>
      <c r="F339">
        <f t="shared" si="33"/>
        <v>-12361</v>
      </c>
      <c r="G339" s="12">
        <f t="shared" si="39"/>
        <v>2.4867390020517632E-3</v>
      </c>
      <c r="I339" s="12">
        <f>+G339</f>
        <v>2.4867390020517632E-3</v>
      </c>
      <c r="O339" s="12">
        <f t="shared" ca="1" si="37"/>
        <v>-2.7288341076024095E-3</v>
      </c>
      <c r="Q339" s="2">
        <f t="shared" si="34"/>
        <v>35372.050000000003</v>
      </c>
      <c r="R339" s="36"/>
    </row>
    <row r="340" spans="1:18" x14ac:dyDescent="0.2">
      <c r="A340" s="37" t="s">
        <v>87</v>
      </c>
      <c r="B340" s="38"/>
      <c r="C340" s="39">
        <v>50864.285000000003</v>
      </c>
      <c r="D340" s="39">
        <v>2E-3</v>
      </c>
      <c r="E340">
        <f t="shared" si="32"/>
        <v>-10317.998639478239</v>
      </c>
      <c r="F340">
        <f t="shared" si="33"/>
        <v>-10318</v>
      </c>
      <c r="G340" s="12">
        <f t="shared" si="39"/>
        <v>3.1548200058750808E-4</v>
      </c>
      <c r="I340" s="12">
        <f>+G340</f>
        <v>3.1548200058750808E-4</v>
      </c>
      <c r="O340" s="12">
        <f t="shared" ca="1" si="37"/>
        <v>-2.2164995915889456E-3</v>
      </c>
      <c r="Q340" s="2">
        <f t="shared" si="34"/>
        <v>35845.785000000003</v>
      </c>
      <c r="R340" s="36"/>
    </row>
    <row r="341" spans="1:18" x14ac:dyDescent="0.2">
      <c r="A341" s="37" t="s">
        <v>89</v>
      </c>
      <c r="B341" s="38"/>
      <c r="C341" s="39">
        <v>51045.618000000002</v>
      </c>
      <c r="D341" s="39">
        <v>2E-3</v>
      </c>
      <c r="E341">
        <f t="shared" ref="E341:E369" si="40">+(C341-C$7)/C$8</f>
        <v>-9535.9968429609398</v>
      </c>
      <c r="F341">
        <f t="shared" ref="F341:F371" si="41">ROUND(2*E341,0)/2</f>
        <v>-9536</v>
      </c>
      <c r="G341" s="12">
        <f t="shared" si="39"/>
        <v>7.3206399974878877E-4</v>
      </c>
      <c r="I341" s="12">
        <f>+G341</f>
        <v>7.3206399974878877E-4</v>
      </c>
      <c r="O341" s="12">
        <f t="shared" ref="O341:O369" ca="1" si="42">+C$11+C$12*$F341</f>
        <v>-2.020393085704203E-3</v>
      </c>
      <c r="Q341" s="2">
        <f t="shared" ref="Q341:Q369" si="43">+C341-15018.5</f>
        <v>36027.118000000002</v>
      </c>
      <c r="R341" s="36"/>
    </row>
    <row r="342" spans="1:18" x14ac:dyDescent="0.2">
      <c r="A342" s="37" t="s">
        <v>93</v>
      </c>
      <c r="B342" s="38" t="s">
        <v>92</v>
      </c>
      <c r="C342" s="39">
        <v>51353.095500000003</v>
      </c>
      <c r="D342" s="39"/>
      <c r="E342">
        <f t="shared" si="40"/>
        <v>-8209.9946404459515</v>
      </c>
      <c r="F342">
        <f t="shared" si="41"/>
        <v>-8210</v>
      </c>
      <c r="G342" s="12">
        <f t="shared" si="39"/>
        <v>1.2427900001057424E-3</v>
      </c>
      <c r="J342" s="12">
        <f>G342</f>
        <v>1.2427900001057424E-3</v>
      </c>
      <c r="O342" s="12">
        <f t="shared" ca="1" si="42"/>
        <v>-1.6878646626822483E-3</v>
      </c>
      <c r="Q342" s="2">
        <f t="shared" si="43"/>
        <v>36334.595500000003</v>
      </c>
      <c r="R342" s="36"/>
    </row>
    <row r="343" spans="1:18" x14ac:dyDescent="0.2">
      <c r="A343" s="63" t="s">
        <v>859</v>
      </c>
      <c r="B343" s="64" t="s">
        <v>92</v>
      </c>
      <c r="C343" s="65">
        <v>51433.557999999997</v>
      </c>
      <c r="D343" s="18"/>
      <c r="E343">
        <f t="shared" si="40"/>
        <v>-7862.9986741724715</v>
      </c>
      <c r="F343">
        <f t="shared" si="41"/>
        <v>-7863</v>
      </c>
      <c r="G343" s="12">
        <f t="shared" si="39"/>
        <v>3.0743699608137831E-4</v>
      </c>
      <c r="I343" s="12">
        <f>G343</f>
        <v>3.0743699608137831E-4</v>
      </c>
      <c r="O343" s="12">
        <f t="shared" ca="1" si="42"/>
        <v>-1.6008455353906811E-3</v>
      </c>
      <c r="Q343" s="2">
        <f t="shared" si="43"/>
        <v>36415.057999999997</v>
      </c>
    </row>
    <row r="344" spans="1:18" x14ac:dyDescent="0.2">
      <c r="A344" s="63" t="s">
        <v>862</v>
      </c>
      <c r="B344" s="64" t="s">
        <v>92</v>
      </c>
      <c r="C344" s="65">
        <v>51782.547200000001</v>
      </c>
      <c r="D344" s="18"/>
      <c r="E344">
        <f t="shared" si="40"/>
        <v>-6357.9765250592945</v>
      </c>
      <c r="F344">
        <f t="shared" si="41"/>
        <v>-6358</v>
      </c>
      <c r="G344" s="12">
        <f t="shared" si="39"/>
        <v>5.4434420017059892E-3</v>
      </c>
      <c r="K344" s="12">
        <f>G344</f>
        <v>5.4434420017059892E-3</v>
      </c>
      <c r="O344" s="12">
        <f t="shared" ca="1" si="42"/>
        <v>-1.2234282830165925E-3</v>
      </c>
      <c r="Q344" s="2">
        <f t="shared" si="43"/>
        <v>36764.047200000001</v>
      </c>
    </row>
    <row r="345" spans="1:18" x14ac:dyDescent="0.2">
      <c r="A345" s="63" t="s">
        <v>866</v>
      </c>
      <c r="B345" s="64" t="s">
        <v>92</v>
      </c>
      <c r="C345" s="65">
        <v>51847.468999999997</v>
      </c>
      <c r="D345" s="18"/>
      <c r="E345">
        <f t="shared" si="40"/>
        <v>-6078.0001046993248</v>
      </c>
      <c r="F345">
        <f t="shared" si="41"/>
        <v>-6078</v>
      </c>
      <c r="G345" s="12">
        <f t="shared" si="39"/>
        <v>-2.4278000637423247E-5</v>
      </c>
      <c r="I345" s="12">
        <f>G345</f>
        <v>-2.4278000637423247E-5</v>
      </c>
      <c r="O345" s="12">
        <f t="shared" ca="1" si="42"/>
        <v>-1.1532111197842039E-3</v>
      </c>
      <c r="Q345" s="2">
        <f t="shared" si="43"/>
        <v>36828.968999999997</v>
      </c>
    </row>
    <row r="346" spans="1:18" x14ac:dyDescent="0.2">
      <c r="A346" s="63" t="s">
        <v>869</v>
      </c>
      <c r="B346" s="64" t="s">
        <v>92</v>
      </c>
      <c r="C346" s="65">
        <v>52202.482000000004</v>
      </c>
      <c r="D346" s="18"/>
      <c r="E346">
        <f t="shared" si="40"/>
        <v>-4547.0002106535485</v>
      </c>
      <c r="F346">
        <f t="shared" si="41"/>
        <v>-4547</v>
      </c>
      <c r="G346" s="12">
        <f t="shared" si="39"/>
        <v>-4.8846995923668146E-5</v>
      </c>
      <c r="I346" s="12">
        <f>G346</f>
        <v>-4.8846995923668146E-5</v>
      </c>
      <c r="O346" s="12">
        <f t="shared" ca="1" si="42"/>
        <v>-7.6927370225282209E-4</v>
      </c>
      <c r="Q346" s="2">
        <f t="shared" si="43"/>
        <v>37183.982000000004</v>
      </c>
    </row>
    <row r="347" spans="1:18" x14ac:dyDescent="0.2">
      <c r="A347" s="63" t="s">
        <v>874</v>
      </c>
      <c r="B347" s="64" t="s">
        <v>92</v>
      </c>
      <c r="C347" s="65">
        <v>52229.381500000003</v>
      </c>
      <c r="D347" s="18"/>
      <c r="E347">
        <f t="shared" si="40"/>
        <v>-4430.9956371593862</v>
      </c>
      <c r="F347">
        <f t="shared" si="41"/>
        <v>-4431</v>
      </c>
      <c r="G347" s="12">
        <f t="shared" si="39"/>
        <v>1.0116690027643926E-3</v>
      </c>
      <c r="K347" s="12">
        <f>G347</f>
        <v>1.0116690027643926E-3</v>
      </c>
      <c r="O347" s="12">
        <f t="shared" ca="1" si="42"/>
        <v>-7.4018373462797537E-4</v>
      </c>
      <c r="Q347" s="2">
        <f t="shared" si="43"/>
        <v>37210.881500000003</v>
      </c>
    </row>
    <row r="348" spans="1:18" x14ac:dyDescent="0.2">
      <c r="A348" s="40" t="s">
        <v>99</v>
      </c>
      <c r="B348" s="41" t="s">
        <v>92</v>
      </c>
      <c r="C348" s="39">
        <v>52274.366499999996</v>
      </c>
      <c r="D348" s="39">
        <v>1.1999999999999999E-3</v>
      </c>
      <c r="E348">
        <f t="shared" si="40"/>
        <v>-4236.9970223660193</v>
      </c>
      <c r="F348">
        <f t="shared" si="41"/>
        <v>-4237</v>
      </c>
      <c r="G348" s="12">
        <f t="shared" si="39"/>
        <v>6.9046299176989123E-4</v>
      </c>
      <c r="K348" s="12">
        <f>G348</f>
        <v>6.9046299176989123E-4</v>
      </c>
      <c r="O348" s="12">
        <f t="shared" ca="1" si="42"/>
        <v>-6.9153327153124913E-4</v>
      </c>
      <c r="Q348" s="2">
        <f t="shared" si="43"/>
        <v>37255.866499999996</v>
      </c>
      <c r="R348" s="36"/>
    </row>
    <row r="349" spans="1:18" x14ac:dyDescent="0.2">
      <c r="A349" s="63" t="s">
        <v>883</v>
      </c>
      <c r="B349" s="64" t="s">
        <v>92</v>
      </c>
      <c r="C349" s="65">
        <v>52348.338000000003</v>
      </c>
      <c r="D349" s="18"/>
      <c r="E349">
        <f t="shared" si="40"/>
        <v>-3917.993609357437</v>
      </c>
      <c r="F349">
        <f t="shared" si="41"/>
        <v>-3918</v>
      </c>
      <c r="G349" s="12">
        <f t="shared" si="39"/>
        <v>1.4818820054642856E-3</v>
      </c>
      <c r="I349" s="12">
        <f>G349</f>
        <v>1.4818820054642856E-3</v>
      </c>
      <c r="O349" s="12">
        <f t="shared" ca="1" si="42"/>
        <v>-6.1153586056292069E-4</v>
      </c>
      <c r="Q349" s="2">
        <f t="shared" si="43"/>
        <v>37329.838000000003</v>
      </c>
    </row>
    <row r="350" spans="1:18" x14ac:dyDescent="0.2">
      <c r="A350" s="37" t="s">
        <v>90</v>
      </c>
      <c r="B350" s="38" t="s">
        <v>92</v>
      </c>
      <c r="C350" s="39">
        <v>52691.292999999998</v>
      </c>
      <c r="D350" s="39">
        <v>1E-3</v>
      </c>
      <c r="E350">
        <f t="shared" si="40"/>
        <v>-2438.9940553623678</v>
      </c>
      <c r="F350">
        <f t="shared" si="41"/>
        <v>-2439</v>
      </c>
      <c r="G350" s="12">
        <f t="shared" si="39"/>
        <v>1.3784609982394613E-3</v>
      </c>
      <c r="I350" s="12">
        <f>G350</f>
        <v>1.3784609982394613E-3</v>
      </c>
      <c r="O350" s="12">
        <f t="shared" ca="1" si="42"/>
        <v>-2.4063877334612525E-4</v>
      </c>
      <c r="Q350" s="2">
        <f t="shared" si="43"/>
        <v>37672.792999999998</v>
      </c>
      <c r="R350" s="36"/>
    </row>
    <row r="351" spans="1:18" x14ac:dyDescent="0.2">
      <c r="A351" s="37" t="s">
        <v>91</v>
      </c>
      <c r="B351" s="38" t="s">
        <v>92</v>
      </c>
      <c r="C351" s="39">
        <v>52908.336000000003</v>
      </c>
      <c r="D351" s="39">
        <v>2E-3</v>
      </c>
      <c r="E351">
        <f t="shared" si="40"/>
        <v>-1502.992246968367</v>
      </c>
      <c r="F351">
        <f t="shared" si="41"/>
        <v>-1503</v>
      </c>
      <c r="G351" s="12">
        <f t="shared" si="39"/>
        <v>1.7977969982894138E-3</v>
      </c>
      <c r="K351" s="12">
        <f>G351</f>
        <v>1.7977969982894138E-3</v>
      </c>
      <c r="O351" s="12">
        <f t="shared" ca="1" si="42"/>
        <v>-5.9128276835690961E-6</v>
      </c>
      <c r="Q351" s="2">
        <f t="shared" si="43"/>
        <v>37889.836000000003</v>
      </c>
      <c r="R351" s="36"/>
    </row>
    <row r="352" spans="1:18" x14ac:dyDescent="0.2">
      <c r="A352" s="42" t="s">
        <v>101</v>
      </c>
      <c r="B352" s="41" t="s">
        <v>92</v>
      </c>
      <c r="C352" s="39">
        <v>53256.854500000001</v>
      </c>
      <c r="D352" s="39">
        <v>2.0000000000000001E-4</v>
      </c>
      <c r="E352">
        <f t="shared" si="40"/>
        <v>0</v>
      </c>
      <c r="F352">
        <f t="shared" si="41"/>
        <v>0</v>
      </c>
      <c r="G352" s="12">
        <f>+C352-(C$7+F352*C$8)</f>
        <v>0</v>
      </c>
      <c r="K352" s="12">
        <f>G352</f>
        <v>0</v>
      </c>
      <c r="O352" s="12">
        <f t="shared" ca="1" si="42"/>
        <v>3.7100287352457391E-4</v>
      </c>
      <c r="Q352" s="2">
        <f t="shared" si="43"/>
        <v>38238.354500000001</v>
      </c>
      <c r="R352" s="36"/>
    </row>
    <row r="353" spans="1:21" x14ac:dyDescent="0.2">
      <c r="A353" s="46" t="s">
        <v>120</v>
      </c>
      <c r="B353" s="47" t="s">
        <v>92</v>
      </c>
      <c r="C353" s="46">
        <v>53287.463000000003</v>
      </c>
      <c r="D353" s="46">
        <v>1E-3</v>
      </c>
      <c r="E353">
        <f t="shared" si="40"/>
        <v>131.99970214302724</v>
      </c>
      <c r="F353">
        <f t="shared" si="41"/>
        <v>132</v>
      </c>
      <c r="G353" s="12">
        <f>+C353-(C$7+F353*C$8)</f>
        <v>-6.9067995354998857E-5</v>
      </c>
      <c r="I353" s="12">
        <f>G353</f>
        <v>-6.9067995354998857E-5</v>
      </c>
      <c r="O353" s="12">
        <f t="shared" ca="1" si="42"/>
        <v>4.0410525047698565E-4</v>
      </c>
      <c r="Q353" s="2">
        <f t="shared" si="43"/>
        <v>38268.963000000003</v>
      </c>
      <c r="R353" s="36"/>
    </row>
    <row r="354" spans="1:21" x14ac:dyDescent="0.2">
      <c r="A354" s="40" t="s">
        <v>112</v>
      </c>
      <c r="B354" s="38" t="s">
        <v>92</v>
      </c>
      <c r="C354" s="39">
        <v>53622.53501</v>
      </c>
      <c r="D354" s="39">
        <v>0</v>
      </c>
      <c r="E354">
        <f t="shared" si="40"/>
        <v>1577.0037211724443</v>
      </c>
      <c r="F354">
        <f t="shared" si="41"/>
        <v>1577</v>
      </c>
      <c r="G354" s="12">
        <f>+C354-(C$7+F354*C$8)</f>
        <v>8.6287700105458498E-4</v>
      </c>
      <c r="K354" s="12">
        <f>G354</f>
        <v>8.6287700105458498E-4</v>
      </c>
      <c r="O354" s="12">
        <f t="shared" ca="1" si="42"/>
        <v>7.6647596787270534E-4</v>
      </c>
      <c r="Q354" s="2">
        <f t="shared" si="43"/>
        <v>38604.03501</v>
      </c>
      <c r="R354" s="36"/>
    </row>
    <row r="355" spans="1:21" x14ac:dyDescent="0.2">
      <c r="A355" s="39" t="s">
        <v>102</v>
      </c>
      <c r="B355" s="38" t="s">
        <v>92</v>
      </c>
      <c r="C355" s="39">
        <v>53626.9326</v>
      </c>
      <c r="D355" s="39">
        <v>1.2999999999999999E-3</v>
      </c>
      <c r="E355">
        <f t="shared" si="40"/>
        <v>1595.9684064770879</v>
      </c>
      <c r="F355">
        <f t="shared" si="41"/>
        <v>1596</v>
      </c>
      <c r="O355" s="12">
        <f t="shared" ca="1" si="42"/>
        <v>7.7124070394918884E-4</v>
      </c>
      <c r="Q355" s="2">
        <f t="shared" si="43"/>
        <v>38608.4326</v>
      </c>
      <c r="R355" s="36"/>
      <c r="U355" s="13">
        <v>-7.3260040007880889E-3</v>
      </c>
    </row>
    <row r="356" spans="1:21" x14ac:dyDescent="0.2">
      <c r="A356" s="40" t="s">
        <v>112</v>
      </c>
      <c r="B356" s="38" t="s">
        <v>92</v>
      </c>
      <c r="C356" s="39">
        <v>53635.519840000001</v>
      </c>
      <c r="D356" s="39">
        <v>1E-4</v>
      </c>
      <c r="E356">
        <f t="shared" si="40"/>
        <v>1633.0010321278289</v>
      </c>
      <c r="F356">
        <f t="shared" si="41"/>
        <v>1633</v>
      </c>
      <c r="G356" s="12">
        <f>+C356-(C$7+F356*C$8)</f>
        <v>2.3933299962664023E-4</v>
      </c>
      <c r="K356" s="12">
        <f>G356</f>
        <v>2.3933299962664023E-4</v>
      </c>
      <c r="O356" s="12">
        <f t="shared" ca="1" si="42"/>
        <v>7.8051940051918306E-4</v>
      </c>
      <c r="Q356" s="2">
        <f t="shared" si="43"/>
        <v>38617.019840000001</v>
      </c>
      <c r="R356" s="36"/>
      <c r="U356" s="12"/>
    </row>
    <row r="357" spans="1:21" x14ac:dyDescent="0.2">
      <c r="A357" s="39" t="s">
        <v>102</v>
      </c>
      <c r="B357" s="38" t="s">
        <v>92</v>
      </c>
      <c r="C357" s="39">
        <v>53639.922100000003</v>
      </c>
      <c r="D357" s="39">
        <v>2.0000000000000001E-4</v>
      </c>
      <c r="E357">
        <f t="shared" si="40"/>
        <v>1651.9858568907694</v>
      </c>
      <c r="F357">
        <f t="shared" si="41"/>
        <v>1652</v>
      </c>
      <c r="O357" s="12">
        <f t="shared" ca="1" si="42"/>
        <v>7.8528413659566655E-4</v>
      </c>
      <c r="Q357" s="2">
        <f t="shared" si="43"/>
        <v>38621.422100000003</v>
      </c>
      <c r="R357" s="36"/>
      <c r="U357" s="13">
        <v>-3.279548000136856E-3</v>
      </c>
    </row>
    <row r="358" spans="1:21" x14ac:dyDescent="0.2">
      <c r="A358" s="39" t="s">
        <v>111</v>
      </c>
      <c r="B358" s="41" t="s">
        <v>92</v>
      </c>
      <c r="C358" s="43">
        <v>53705.316899999998</v>
      </c>
      <c r="D358" s="43">
        <v>1E-4</v>
      </c>
      <c r="E358">
        <f t="shared" si="40"/>
        <v>1934.002098186538</v>
      </c>
      <c r="F358">
        <f t="shared" si="41"/>
        <v>1934</v>
      </c>
      <c r="G358" s="12">
        <f t="shared" ref="G358:G369" si="44">+C358-(C$7+F358*C$8)</f>
        <v>4.8653399426257238E-4</v>
      </c>
      <c r="K358" s="12">
        <f>G358</f>
        <v>4.8653399426257238E-4</v>
      </c>
      <c r="O358" s="12">
        <f t="shared" ca="1" si="42"/>
        <v>8.5600285099400077E-4</v>
      </c>
      <c r="Q358" s="2">
        <f t="shared" si="43"/>
        <v>38686.816899999998</v>
      </c>
      <c r="R358" s="36"/>
    </row>
    <row r="359" spans="1:21" x14ac:dyDescent="0.2">
      <c r="A359" s="40" t="s">
        <v>112</v>
      </c>
      <c r="B359" s="38" t="s">
        <v>92</v>
      </c>
      <c r="C359" s="39">
        <v>53984.503949999998</v>
      </c>
      <c r="D359" s="39">
        <v>2.0000000000000001E-4</v>
      </c>
      <c r="E359">
        <f t="shared" si="40"/>
        <v>3138.0012305252017</v>
      </c>
      <c r="F359">
        <f t="shared" si="41"/>
        <v>3138</v>
      </c>
      <c r="G359" s="12">
        <f t="shared" si="44"/>
        <v>2.8533799923025072E-4</v>
      </c>
      <c r="K359" s="12">
        <f>G359</f>
        <v>2.8533799923025072E-4</v>
      </c>
      <c r="O359" s="12">
        <f t="shared" ca="1" si="42"/>
        <v>1.1579366528932716E-3</v>
      </c>
      <c r="Q359" s="2">
        <f t="shared" si="43"/>
        <v>38966.003949999998</v>
      </c>
      <c r="R359" s="36"/>
    </row>
    <row r="360" spans="1:21" x14ac:dyDescent="0.2">
      <c r="A360" s="40" t="s">
        <v>112</v>
      </c>
      <c r="B360" s="38" t="s">
        <v>92</v>
      </c>
      <c r="C360" s="39">
        <v>53989.606310000003</v>
      </c>
      <c r="D360" s="39">
        <v>1E-4</v>
      </c>
      <c r="E360">
        <f t="shared" si="40"/>
        <v>3160.0052490242142</v>
      </c>
      <c r="F360">
        <f t="shared" si="41"/>
        <v>3160</v>
      </c>
      <c r="G360" s="12">
        <f t="shared" si="44"/>
        <v>1.2171600028523244E-3</v>
      </c>
      <c r="K360" s="12">
        <f>G360</f>
        <v>1.2171600028523244E-3</v>
      </c>
      <c r="O360" s="12">
        <f t="shared" ca="1" si="42"/>
        <v>1.1634537157186736E-3</v>
      </c>
      <c r="Q360" s="2">
        <f t="shared" si="43"/>
        <v>38971.106310000003</v>
      </c>
      <c r="R360" s="36"/>
    </row>
    <row r="361" spans="1:21" x14ac:dyDescent="0.2">
      <c r="A361" s="40" t="s">
        <v>976</v>
      </c>
      <c r="B361" s="48" t="s">
        <v>92</v>
      </c>
      <c r="C361" s="49">
        <v>54449.432000000001</v>
      </c>
      <c r="D361" s="49">
        <v>1E-3</v>
      </c>
      <c r="E361">
        <f t="shared" si="40"/>
        <v>5143.0117379964777</v>
      </c>
      <c r="F361">
        <f t="shared" si="41"/>
        <v>5143</v>
      </c>
      <c r="G361" s="12">
        <f t="shared" si="44"/>
        <v>2.7218429968343116E-3</v>
      </c>
      <c r="I361" s="12">
        <f>G361</f>
        <v>2.7218429968343116E-3</v>
      </c>
      <c r="O361" s="12">
        <f t="shared" ca="1" si="42"/>
        <v>1.6607416967537685E-3</v>
      </c>
      <c r="Q361" s="2">
        <f t="shared" si="43"/>
        <v>39430.932000000001</v>
      </c>
      <c r="R361" s="36"/>
    </row>
    <row r="362" spans="1:21" x14ac:dyDescent="0.2">
      <c r="A362" s="63" t="s">
        <v>938</v>
      </c>
      <c r="B362" s="64" t="s">
        <v>92</v>
      </c>
      <c r="C362" s="65">
        <v>54470.995699999999</v>
      </c>
      <c r="D362" s="18"/>
      <c r="E362">
        <f t="shared" si="40"/>
        <v>5236.0055788283134</v>
      </c>
      <c r="F362">
        <f t="shared" si="41"/>
        <v>5236</v>
      </c>
      <c r="G362" s="12">
        <f t="shared" si="44"/>
        <v>1.2936359999002889E-3</v>
      </c>
      <c r="K362" s="12">
        <f>G362</f>
        <v>1.2936359999002889E-3</v>
      </c>
      <c r="O362" s="12">
        <f t="shared" ca="1" si="42"/>
        <v>1.6840638259702405E-3</v>
      </c>
      <c r="Q362" s="2">
        <f t="shared" si="43"/>
        <v>39452.495699999999</v>
      </c>
    </row>
    <row r="363" spans="1:21" x14ac:dyDescent="0.2">
      <c r="A363" s="46" t="s">
        <v>113</v>
      </c>
      <c r="B363" s="47" t="s">
        <v>92</v>
      </c>
      <c r="C363" s="46">
        <v>55181.7186</v>
      </c>
      <c r="D363" s="46">
        <v>2.0000000000000001E-4</v>
      </c>
      <c r="E363">
        <f t="shared" si="40"/>
        <v>8301.0107605988087</v>
      </c>
      <c r="F363">
        <f t="shared" si="41"/>
        <v>8301</v>
      </c>
      <c r="G363" s="12">
        <f t="shared" si="44"/>
        <v>2.4952009989647195E-3</v>
      </c>
      <c r="K363" s="12">
        <f>G363</f>
        <v>2.4952009989647195E-3</v>
      </c>
      <c r="O363" s="12">
        <f t="shared" ca="1" si="42"/>
        <v>2.4526909877819227E-3</v>
      </c>
      <c r="Q363" s="2">
        <f t="shared" si="43"/>
        <v>40163.2186</v>
      </c>
      <c r="R363" s="36"/>
    </row>
    <row r="364" spans="1:21" x14ac:dyDescent="0.2">
      <c r="A364" s="40" t="s">
        <v>116</v>
      </c>
      <c r="B364" s="38" t="s">
        <v>92</v>
      </c>
      <c r="C364" s="39">
        <v>55533.717900000003</v>
      </c>
      <c r="D364" s="39">
        <v>5.0000000000000001E-4</v>
      </c>
      <c r="E364">
        <f t="shared" si="40"/>
        <v>9819.0140196461743</v>
      </c>
      <c r="F364">
        <f t="shared" si="41"/>
        <v>9819</v>
      </c>
      <c r="G364" s="12">
        <f t="shared" si="44"/>
        <v>3.2509189986740239E-3</v>
      </c>
      <c r="K364" s="12">
        <f>G364</f>
        <v>3.2509189986740239E-3</v>
      </c>
      <c r="O364" s="12">
        <f t="shared" ca="1" si="42"/>
        <v>2.8333683227346577E-3</v>
      </c>
      <c r="Q364" s="2">
        <f t="shared" si="43"/>
        <v>40515.217900000003</v>
      </c>
      <c r="R364" s="36"/>
    </row>
    <row r="365" spans="1:21" x14ac:dyDescent="0.2">
      <c r="A365" s="63" t="s">
        <v>953</v>
      </c>
      <c r="B365" s="64" t="s">
        <v>92</v>
      </c>
      <c r="C365" s="65">
        <v>55828.441299999999</v>
      </c>
      <c r="D365" s="18"/>
      <c r="E365">
        <f t="shared" si="40"/>
        <v>11090.013938445756</v>
      </c>
      <c r="F365">
        <f t="shared" si="41"/>
        <v>11090</v>
      </c>
      <c r="G365" s="12">
        <f t="shared" si="44"/>
        <v>3.2320899990736507E-3</v>
      </c>
      <c r="J365" s="12">
        <f>G365</f>
        <v>3.2320899990736507E-3</v>
      </c>
      <c r="O365" s="12">
        <f t="shared" ca="1" si="42"/>
        <v>3.1521040886931073E-3</v>
      </c>
      <c r="Q365" s="2">
        <f t="shared" si="43"/>
        <v>40809.941299999999</v>
      </c>
    </row>
    <row r="366" spans="1:21" x14ac:dyDescent="0.2">
      <c r="A366" s="46" t="s">
        <v>119</v>
      </c>
      <c r="B366" s="47" t="s">
        <v>92</v>
      </c>
      <c r="C366" s="46">
        <v>55844.904000000002</v>
      </c>
      <c r="D366" s="46">
        <v>5.0000000000000001E-4</v>
      </c>
      <c r="E366">
        <f t="shared" si="40"/>
        <v>11161.009625802875</v>
      </c>
      <c r="F366">
        <f t="shared" si="41"/>
        <v>11161</v>
      </c>
      <c r="G366" s="12">
        <f t="shared" si="44"/>
        <v>2.2320610005408525E-3</v>
      </c>
      <c r="K366" s="12">
        <f>G366</f>
        <v>2.2320610005408525E-3</v>
      </c>
      <c r="O366" s="12">
        <f t="shared" ca="1" si="42"/>
        <v>3.1699091550841775E-3</v>
      </c>
      <c r="Q366" s="2">
        <f t="shared" si="43"/>
        <v>40826.404000000002</v>
      </c>
      <c r="R366" s="36"/>
    </row>
    <row r="367" spans="1:21" x14ac:dyDescent="0.2">
      <c r="A367" s="43" t="s">
        <v>122</v>
      </c>
      <c r="B367" s="38"/>
      <c r="C367" s="43">
        <v>55856.267500000002</v>
      </c>
      <c r="D367" s="43">
        <v>1E-3</v>
      </c>
      <c r="E367">
        <f t="shared" si="40"/>
        <v>11210.014922217339</v>
      </c>
      <c r="F367">
        <f t="shared" si="41"/>
        <v>11210</v>
      </c>
      <c r="G367" s="12">
        <f t="shared" si="44"/>
        <v>3.4602099985932E-3</v>
      </c>
      <c r="J367" s="12">
        <f>G367</f>
        <v>3.4602099985932E-3</v>
      </c>
      <c r="O367" s="12">
        <f t="shared" ca="1" si="42"/>
        <v>3.1821971586498453E-3</v>
      </c>
      <c r="Q367" s="2">
        <f t="shared" si="43"/>
        <v>40837.767500000002</v>
      </c>
      <c r="R367" s="36"/>
    </row>
    <row r="368" spans="1:21" x14ac:dyDescent="0.2">
      <c r="A368" s="43" t="s">
        <v>122</v>
      </c>
      <c r="B368" s="38"/>
      <c r="C368" s="43">
        <v>55856.500899999999</v>
      </c>
      <c r="D368" s="43">
        <v>1E-3</v>
      </c>
      <c r="E368">
        <f t="shared" si="40"/>
        <v>11211.021463879943</v>
      </c>
      <c r="F368">
        <f t="shared" si="41"/>
        <v>11211</v>
      </c>
      <c r="G368" s="12">
        <f t="shared" si="44"/>
        <v>4.9771109988796525E-3</v>
      </c>
      <c r="J368" s="12">
        <f>G368</f>
        <v>4.9771109988796525E-3</v>
      </c>
      <c r="O368" s="12">
        <f t="shared" ca="1" si="42"/>
        <v>3.1824479342328184E-3</v>
      </c>
      <c r="Q368" s="2">
        <f t="shared" si="43"/>
        <v>40838.000899999999</v>
      </c>
      <c r="R368" s="36"/>
    </row>
    <row r="369" spans="1:21" x14ac:dyDescent="0.2">
      <c r="A369" s="40" t="s">
        <v>121</v>
      </c>
      <c r="B369" s="38" t="s">
        <v>92</v>
      </c>
      <c r="C369" s="39">
        <v>56279.6872</v>
      </c>
      <c r="D369" s="39">
        <v>2.0000000000000001E-4</v>
      </c>
      <c r="E369">
        <f t="shared" si="40"/>
        <v>13036.019930025168</v>
      </c>
      <c r="F369">
        <f t="shared" si="41"/>
        <v>13036</v>
      </c>
      <c r="G369" s="12">
        <f t="shared" si="44"/>
        <v>4.6214359972509556E-3</v>
      </c>
      <c r="K369" s="12">
        <f>G369</f>
        <v>4.6214359972509556E-3</v>
      </c>
      <c r="O369" s="12">
        <f t="shared" ca="1" si="42"/>
        <v>3.6401133731582083E-3</v>
      </c>
      <c r="Q369" s="2">
        <f t="shared" si="43"/>
        <v>41261.1872</v>
      </c>
      <c r="R369" s="36"/>
    </row>
    <row r="370" spans="1:21" x14ac:dyDescent="0.2">
      <c r="A370" s="71" t="s">
        <v>977</v>
      </c>
      <c r="B370" s="72" t="s">
        <v>92</v>
      </c>
      <c r="C370" s="73">
        <v>57287.451800000003</v>
      </c>
      <c r="D370" s="73" t="s">
        <v>979</v>
      </c>
      <c r="E370">
        <f>+(C370-C$7)/C$8</f>
        <v>17382.022740691424</v>
      </c>
      <c r="F370">
        <f t="shared" si="41"/>
        <v>17382</v>
      </c>
      <c r="G370" s="12">
        <f>+C370-(C$7+F370*C$8)</f>
        <v>5.2731820032931864E-3</v>
      </c>
      <c r="K370" s="12">
        <f>G370</f>
        <v>5.2731820032931864E-3</v>
      </c>
      <c r="O370" s="12">
        <f ca="1">+C$11+C$12*$F370</f>
        <v>4.7299840567580683E-3</v>
      </c>
      <c r="Q370" s="2">
        <f>+C370-15018.5</f>
        <v>42268.951800000003</v>
      </c>
      <c r="R370" s="36"/>
      <c r="U370" s="13"/>
    </row>
    <row r="371" spans="1:21" x14ac:dyDescent="0.2">
      <c r="A371" s="74" t="s">
        <v>978</v>
      </c>
      <c r="B371" s="75" t="s">
        <v>92</v>
      </c>
      <c r="C371" s="76">
        <v>57396.204740000001</v>
      </c>
      <c r="D371" s="76">
        <v>0</v>
      </c>
      <c r="E371">
        <f>+(C371-C$7)/C$8</f>
        <v>17851.021734016067</v>
      </c>
      <c r="F371">
        <f t="shared" si="41"/>
        <v>17851</v>
      </c>
      <c r="G371" s="12">
        <f>+C371-(C$7+F371*C$8)</f>
        <v>5.0397509985486977E-3</v>
      </c>
      <c r="K371" s="12">
        <f>G371</f>
        <v>5.0397509985486977E-3</v>
      </c>
      <c r="O371" s="12">
        <f ca="1">+C$11+C$12*$F371</f>
        <v>4.8475978051723198E-3</v>
      </c>
      <c r="Q371" s="2">
        <f>+C371-15018.5</f>
        <v>42377.704740000001</v>
      </c>
    </row>
    <row r="372" spans="1:21" x14ac:dyDescent="0.2">
      <c r="A372" s="77" t="s">
        <v>980</v>
      </c>
      <c r="B372" s="78" t="s">
        <v>92</v>
      </c>
      <c r="C372" s="79">
        <v>59564.080399999861</v>
      </c>
      <c r="D372" s="18" t="s">
        <v>124</v>
      </c>
      <c r="E372">
        <f>+(C372-C$7)/C$8</f>
        <v>27200.024181149394</v>
      </c>
      <c r="F372">
        <f t="shared" ref="F372" si="45">ROUND(2*E372,0)/2</f>
        <v>27200</v>
      </c>
      <c r="G372" s="12">
        <f>+C372-(C$7+F372*C$8)</f>
        <v>5.6071998551487923E-3</v>
      </c>
      <c r="K372" s="12">
        <f>G372</f>
        <v>5.6071998551487923E-3</v>
      </c>
      <c r="O372" s="12">
        <f ca="1">+C$11+C$12*$F372</f>
        <v>7.1920987303851786E-3</v>
      </c>
      <c r="Q372" s="2">
        <f>+C372-15018.5</f>
        <v>44545.580399999861</v>
      </c>
      <c r="U372" s="12"/>
    </row>
    <row r="373" spans="1:21" x14ac:dyDescent="0.2">
      <c r="A373" s="63"/>
      <c r="B373" s="64"/>
      <c r="C373" s="65"/>
      <c r="D373" s="18"/>
      <c r="Q373" s="2"/>
    </row>
    <row r="374" spans="1:21" x14ac:dyDescent="0.2">
      <c r="A374" s="63"/>
      <c r="B374" s="64"/>
      <c r="C374" s="65"/>
      <c r="D374" s="18"/>
      <c r="Q374" s="2"/>
    </row>
    <row r="375" spans="1:21" x14ac:dyDescent="0.2">
      <c r="A375" s="63"/>
      <c r="B375" s="64"/>
      <c r="C375" s="65"/>
      <c r="D375" s="18"/>
      <c r="Q375" s="2"/>
    </row>
    <row r="376" spans="1:21" x14ac:dyDescent="0.2">
      <c r="A376" s="63"/>
      <c r="B376" s="64"/>
      <c r="C376" s="65"/>
      <c r="D376" s="18"/>
      <c r="Q376" s="2"/>
    </row>
    <row r="377" spans="1:21" x14ac:dyDescent="0.2">
      <c r="B377" s="5"/>
      <c r="C377" s="18"/>
      <c r="D377" s="18"/>
    </row>
    <row r="378" spans="1:21" x14ac:dyDescent="0.2">
      <c r="B378" s="5"/>
      <c r="C378" s="18"/>
      <c r="D378" s="18"/>
    </row>
    <row r="379" spans="1:21" x14ac:dyDescent="0.2">
      <c r="B379" s="5"/>
      <c r="C379" s="18"/>
      <c r="D379" s="18"/>
    </row>
    <row r="380" spans="1:21" x14ac:dyDescent="0.2">
      <c r="B380" s="5"/>
      <c r="C380" s="18"/>
      <c r="D380" s="18"/>
    </row>
    <row r="381" spans="1:21" x14ac:dyDescent="0.2">
      <c r="B381" s="5"/>
      <c r="C381" s="18"/>
      <c r="D381" s="18"/>
    </row>
    <row r="382" spans="1:21" x14ac:dyDescent="0.2">
      <c r="B382" s="5"/>
      <c r="C382" s="18"/>
      <c r="D382" s="18"/>
    </row>
    <row r="383" spans="1:21" x14ac:dyDescent="0.2">
      <c r="B383" s="5"/>
      <c r="C383" s="18"/>
      <c r="D383" s="18"/>
    </row>
    <row r="384" spans="1:21" x14ac:dyDescent="0.2">
      <c r="B384" s="5"/>
      <c r="C384" s="18"/>
      <c r="D384" s="18"/>
    </row>
    <row r="385" spans="2:4" x14ac:dyDescent="0.2">
      <c r="B385" s="5"/>
      <c r="C385" s="18"/>
      <c r="D385" s="18"/>
    </row>
    <row r="386" spans="2:4" x14ac:dyDescent="0.2">
      <c r="B386" s="5"/>
      <c r="C386" s="18"/>
      <c r="D386" s="18"/>
    </row>
    <row r="387" spans="2:4" x14ac:dyDescent="0.2">
      <c r="B387" s="5"/>
      <c r="C387" s="18"/>
      <c r="D387" s="18"/>
    </row>
    <row r="388" spans="2:4" x14ac:dyDescent="0.2">
      <c r="B388" s="5"/>
      <c r="C388" s="18"/>
      <c r="D388" s="18"/>
    </row>
    <row r="389" spans="2:4" x14ac:dyDescent="0.2">
      <c r="B389" s="5"/>
      <c r="C389" s="16"/>
      <c r="D389" s="16"/>
    </row>
    <row r="390" spans="2:4" x14ac:dyDescent="0.2">
      <c r="B390" s="5"/>
      <c r="C390" s="16"/>
      <c r="D390" s="16"/>
    </row>
    <row r="391" spans="2:4" x14ac:dyDescent="0.2">
      <c r="B391" s="5"/>
      <c r="C391" s="16"/>
      <c r="D391" s="16"/>
    </row>
    <row r="392" spans="2:4" x14ac:dyDescent="0.2">
      <c r="B392" s="5"/>
      <c r="C392" s="16"/>
      <c r="D392" s="16"/>
    </row>
    <row r="393" spans="2:4" x14ac:dyDescent="0.2">
      <c r="B393" s="5"/>
      <c r="C393" s="16"/>
      <c r="D393" s="16"/>
    </row>
    <row r="394" spans="2:4" x14ac:dyDescent="0.2">
      <c r="B394" s="5"/>
      <c r="C394" s="16"/>
      <c r="D394" s="16"/>
    </row>
    <row r="395" spans="2:4" x14ac:dyDescent="0.2">
      <c r="B395" s="5"/>
      <c r="C395" s="16"/>
      <c r="D395" s="16"/>
    </row>
    <row r="396" spans="2:4" x14ac:dyDescent="0.2">
      <c r="B396" s="5"/>
      <c r="C396" s="16"/>
      <c r="D396" s="16"/>
    </row>
    <row r="397" spans="2:4" x14ac:dyDescent="0.2">
      <c r="B397" s="5"/>
      <c r="C397" s="16"/>
      <c r="D397" s="16"/>
    </row>
    <row r="398" spans="2:4" x14ac:dyDescent="0.2">
      <c r="B398" s="5"/>
      <c r="C398" s="16"/>
      <c r="D398" s="16"/>
    </row>
    <row r="399" spans="2:4" x14ac:dyDescent="0.2">
      <c r="B399" s="5"/>
      <c r="C399" s="16"/>
      <c r="D399" s="16"/>
    </row>
    <row r="400" spans="2:4" x14ac:dyDescent="0.2">
      <c r="B400" s="5"/>
      <c r="C400" s="16"/>
      <c r="D400" s="16"/>
    </row>
    <row r="401" spans="2:4" x14ac:dyDescent="0.2">
      <c r="B401" s="5"/>
      <c r="C401" s="16"/>
      <c r="D401" s="16"/>
    </row>
    <row r="402" spans="2:4" x14ac:dyDescent="0.2">
      <c r="B402" s="5"/>
      <c r="C402" s="16"/>
      <c r="D402" s="16"/>
    </row>
    <row r="403" spans="2:4" x14ac:dyDescent="0.2">
      <c r="B403" s="5"/>
      <c r="C403" s="16"/>
      <c r="D403" s="16"/>
    </row>
    <row r="404" spans="2:4" x14ac:dyDescent="0.2">
      <c r="B404" s="5"/>
      <c r="C404" s="16"/>
      <c r="D404" s="16"/>
    </row>
    <row r="405" spans="2:4" x14ac:dyDescent="0.2">
      <c r="B405" s="5"/>
      <c r="C405" s="16"/>
      <c r="D405" s="16"/>
    </row>
    <row r="406" spans="2:4" x14ac:dyDescent="0.2">
      <c r="B406" s="5"/>
      <c r="C406" s="16"/>
      <c r="D406" s="16"/>
    </row>
    <row r="407" spans="2:4" x14ac:dyDescent="0.2">
      <c r="B407" s="5"/>
      <c r="C407" s="16"/>
      <c r="D407" s="16"/>
    </row>
    <row r="408" spans="2:4" x14ac:dyDescent="0.2">
      <c r="B408" s="5"/>
      <c r="C408" s="16"/>
      <c r="D408" s="16"/>
    </row>
    <row r="409" spans="2:4" x14ac:dyDescent="0.2">
      <c r="B409" s="5"/>
      <c r="C409" s="16"/>
      <c r="D409" s="16"/>
    </row>
    <row r="410" spans="2:4" x14ac:dyDescent="0.2">
      <c r="B410" s="5"/>
      <c r="C410" s="16"/>
      <c r="D410" s="16"/>
    </row>
    <row r="411" spans="2:4" x14ac:dyDescent="0.2">
      <c r="B411" s="5"/>
      <c r="C411" s="16"/>
      <c r="D411" s="16"/>
    </row>
    <row r="412" spans="2:4" x14ac:dyDescent="0.2">
      <c r="B412" s="5"/>
      <c r="C412" s="16"/>
      <c r="D412" s="16"/>
    </row>
    <row r="413" spans="2:4" x14ac:dyDescent="0.2">
      <c r="B413" s="5"/>
      <c r="C413" s="16"/>
      <c r="D413" s="16"/>
    </row>
    <row r="414" spans="2:4" x14ac:dyDescent="0.2">
      <c r="B414" s="5"/>
      <c r="C414" s="16"/>
      <c r="D414" s="16"/>
    </row>
    <row r="415" spans="2:4" x14ac:dyDescent="0.2">
      <c r="B415" s="5"/>
      <c r="C415" s="16"/>
      <c r="D415" s="16"/>
    </row>
    <row r="416" spans="2:4" x14ac:dyDescent="0.2">
      <c r="B416" s="5"/>
      <c r="C416" s="16"/>
      <c r="D416" s="16"/>
    </row>
    <row r="417" spans="2:4" x14ac:dyDescent="0.2">
      <c r="B417" s="5"/>
      <c r="C417" s="16"/>
      <c r="D417" s="16"/>
    </row>
    <row r="418" spans="2:4" x14ac:dyDescent="0.2">
      <c r="B418" s="5"/>
      <c r="C418" s="16"/>
      <c r="D418" s="16"/>
    </row>
    <row r="419" spans="2:4" x14ac:dyDescent="0.2">
      <c r="B419" s="5"/>
      <c r="C419" s="16"/>
      <c r="D419" s="16"/>
    </row>
    <row r="420" spans="2:4" x14ac:dyDescent="0.2">
      <c r="B420" s="5"/>
      <c r="C420" s="16"/>
      <c r="D420" s="16"/>
    </row>
    <row r="421" spans="2:4" x14ac:dyDescent="0.2">
      <c r="B421" s="5"/>
      <c r="C421" s="16"/>
      <c r="D421" s="16"/>
    </row>
    <row r="422" spans="2:4" x14ac:dyDescent="0.2">
      <c r="B422" s="5"/>
      <c r="C422" s="16"/>
      <c r="D422" s="16"/>
    </row>
    <row r="423" spans="2:4" x14ac:dyDescent="0.2">
      <c r="B423" s="5"/>
      <c r="C423" s="16"/>
      <c r="D423" s="16"/>
    </row>
    <row r="424" spans="2:4" x14ac:dyDescent="0.2">
      <c r="B424" s="5"/>
      <c r="C424" s="16"/>
      <c r="D424" s="16"/>
    </row>
    <row r="425" spans="2:4" x14ac:dyDescent="0.2">
      <c r="B425" s="5"/>
      <c r="C425" s="16"/>
      <c r="D425" s="16"/>
    </row>
    <row r="426" spans="2:4" x14ac:dyDescent="0.2">
      <c r="B426" s="5"/>
      <c r="C426" s="16"/>
      <c r="D426" s="16"/>
    </row>
    <row r="427" spans="2:4" x14ac:dyDescent="0.2">
      <c r="B427" s="5"/>
      <c r="C427" s="16"/>
      <c r="D427" s="16"/>
    </row>
    <row r="428" spans="2:4" x14ac:dyDescent="0.2">
      <c r="B428" s="5"/>
      <c r="C428" s="16"/>
      <c r="D428" s="16"/>
    </row>
    <row r="429" spans="2:4" x14ac:dyDescent="0.2">
      <c r="B429" s="5"/>
      <c r="C429" s="16"/>
      <c r="D429" s="16"/>
    </row>
    <row r="430" spans="2:4" x14ac:dyDescent="0.2">
      <c r="B430" s="5"/>
      <c r="C430" s="16"/>
      <c r="D430" s="16"/>
    </row>
    <row r="431" spans="2:4" x14ac:dyDescent="0.2">
      <c r="B431" s="5"/>
      <c r="C431" s="16"/>
      <c r="D431" s="16"/>
    </row>
    <row r="432" spans="2:4" x14ac:dyDescent="0.2">
      <c r="B432" s="5"/>
      <c r="C432" s="16"/>
      <c r="D432" s="16"/>
    </row>
    <row r="433" spans="2:4" x14ac:dyDescent="0.2">
      <c r="B433" s="5"/>
      <c r="C433" s="16"/>
      <c r="D433" s="16"/>
    </row>
    <row r="434" spans="2:4" x14ac:dyDescent="0.2">
      <c r="B434" s="5"/>
      <c r="C434" s="16"/>
      <c r="D434" s="16"/>
    </row>
    <row r="435" spans="2:4" x14ac:dyDescent="0.2">
      <c r="B435" s="5"/>
      <c r="C435" s="16"/>
      <c r="D435" s="16"/>
    </row>
    <row r="436" spans="2:4" x14ac:dyDescent="0.2">
      <c r="B436" s="5"/>
      <c r="C436" s="16"/>
      <c r="D436" s="16"/>
    </row>
    <row r="437" spans="2:4" x14ac:dyDescent="0.2">
      <c r="B437" s="5"/>
      <c r="C437" s="16"/>
      <c r="D437" s="16"/>
    </row>
    <row r="438" spans="2:4" x14ac:dyDescent="0.2">
      <c r="B438" s="5"/>
      <c r="C438" s="16"/>
      <c r="D438" s="16"/>
    </row>
    <row r="439" spans="2:4" x14ac:dyDescent="0.2">
      <c r="B439" s="5"/>
      <c r="C439" s="16"/>
      <c r="D439" s="16"/>
    </row>
    <row r="440" spans="2:4" x14ac:dyDescent="0.2">
      <c r="B440" s="5"/>
      <c r="C440" s="16"/>
      <c r="D440" s="16"/>
    </row>
    <row r="441" spans="2:4" x14ac:dyDescent="0.2">
      <c r="B441" s="5"/>
      <c r="C441" s="16"/>
      <c r="D441" s="16"/>
    </row>
    <row r="442" spans="2:4" x14ac:dyDescent="0.2">
      <c r="B442" s="5"/>
      <c r="C442" s="16"/>
      <c r="D442" s="16"/>
    </row>
    <row r="443" spans="2:4" x14ac:dyDescent="0.2">
      <c r="B443" s="5"/>
      <c r="C443" s="16"/>
      <c r="D443" s="16"/>
    </row>
    <row r="444" spans="2:4" x14ac:dyDescent="0.2">
      <c r="B444" s="5"/>
      <c r="C444" s="16"/>
      <c r="D444" s="16"/>
    </row>
    <row r="445" spans="2:4" x14ac:dyDescent="0.2">
      <c r="B445" s="5"/>
      <c r="C445" s="16"/>
      <c r="D445" s="16"/>
    </row>
    <row r="446" spans="2:4" x14ac:dyDescent="0.2">
      <c r="B446" s="5"/>
      <c r="C446" s="16"/>
      <c r="D446" s="16"/>
    </row>
    <row r="447" spans="2:4" x14ac:dyDescent="0.2">
      <c r="B447" s="5"/>
      <c r="C447" s="16"/>
      <c r="D447" s="16"/>
    </row>
    <row r="448" spans="2:4" x14ac:dyDescent="0.2">
      <c r="B448" s="5"/>
      <c r="C448" s="16"/>
      <c r="D448" s="16"/>
    </row>
    <row r="449" spans="2:4" x14ac:dyDescent="0.2">
      <c r="B449" s="5"/>
      <c r="C449" s="16"/>
      <c r="D449" s="16"/>
    </row>
    <row r="450" spans="2:4" x14ac:dyDescent="0.2">
      <c r="B450" s="5"/>
      <c r="C450" s="16"/>
      <c r="D450" s="16"/>
    </row>
    <row r="451" spans="2:4" x14ac:dyDescent="0.2">
      <c r="B451" s="5"/>
      <c r="C451" s="16"/>
      <c r="D451" s="16"/>
    </row>
    <row r="452" spans="2:4" x14ac:dyDescent="0.2">
      <c r="B452" s="5"/>
      <c r="C452" s="16"/>
      <c r="D452" s="16"/>
    </row>
    <row r="453" spans="2:4" x14ac:dyDescent="0.2">
      <c r="B453" s="5"/>
      <c r="C453" s="16"/>
      <c r="D453" s="16"/>
    </row>
    <row r="454" spans="2:4" x14ac:dyDescent="0.2">
      <c r="B454" s="5"/>
      <c r="C454" s="16"/>
      <c r="D454" s="16"/>
    </row>
    <row r="455" spans="2:4" x14ac:dyDescent="0.2">
      <c r="B455" s="5"/>
      <c r="C455" s="16"/>
      <c r="D455" s="16"/>
    </row>
    <row r="456" spans="2:4" x14ac:dyDescent="0.2">
      <c r="B456" s="5"/>
      <c r="C456" s="16"/>
      <c r="D456" s="16"/>
    </row>
    <row r="457" spans="2:4" x14ac:dyDescent="0.2">
      <c r="B457" s="5"/>
      <c r="C457" s="16"/>
      <c r="D457" s="16"/>
    </row>
    <row r="458" spans="2:4" x14ac:dyDescent="0.2">
      <c r="B458" s="5"/>
      <c r="C458" s="16"/>
      <c r="D458" s="16"/>
    </row>
    <row r="459" spans="2:4" x14ac:dyDescent="0.2">
      <c r="B459" s="5"/>
      <c r="C459" s="16"/>
      <c r="D459" s="16"/>
    </row>
    <row r="460" spans="2:4" x14ac:dyDescent="0.2">
      <c r="B460" s="5"/>
      <c r="C460" s="16"/>
      <c r="D460" s="16"/>
    </row>
    <row r="461" spans="2:4" x14ac:dyDescent="0.2">
      <c r="B461" s="5"/>
      <c r="C461" s="16"/>
      <c r="D461" s="16"/>
    </row>
    <row r="462" spans="2:4" x14ac:dyDescent="0.2">
      <c r="B462" s="5"/>
      <c r="C462" s="16"/>
      <c r="D462" s="16"/>
    </row>
    <row r="463" spans="2:4" x14ac:dyDescent="0.2">
      <c r="B463" s="5"/>
      <c r="C463" s="16"/>
      <c r="D463" s="16"/>
    </row>
    <row r="464" spans="2:4" x14ac:dyDescent="0.2">
      <c r="B464" s="5"/>
      <c r="C464" s="16"/>
      <c r="D464" s="16"/>
    </row>
    <row r="465" spans="2:4" x14ac:dyDescent="0.2">
      <c r="B465" s="5"/>
      <c r="C465" s="16"/>
      <c r="D465" s="16"/>
    </row>
    <row r="466" spans="2:4" x14ac:dyDescent="0.2">
      <c r="B466" s="5"/>
      <c r="C466" s="16"/>
      <c r="D466" s="16"/>
    </row>
    <row r="467" spans="2:4" x14ac:dyDescent="0.2">
      <c r="B467" s="5"/>
      <c r="C467" s="16"/>
      <c r="D467" s="16"/>
    </row>
    <row r="468" spans="2:4" x14ac:dyDescent="0.2">
      <c r="B468" s="5"/>
      <c r="C468" s="16"/>
      <c r="D468" s="16"/>
    </row>
    <row r="469" spans="2:4" x14ac:dyDescent="0.2">
      <c r="B469" s="5"/>
      <c r="C469" s="16"/>
      <c r="D469" s="16"/>
    </row>
    <row r="470" spans="2:4" x14ac:dyDescent="0.2">
      <c r="B470" s="5"/>
      <c r="C470" s="16"/>
      <c r="D470" s="16"/>
    </row>
    <row r="471" spans="2:4" x14ac:dyDescent="0.2">
      <c r="B471" s="5"/>
      <c r="C471" s="16"/>
      <c r="D471" s="16"/>
    </row>
    <row r="472" spans="2:4" x14ac:dyDescent="0.2">
      <c r="B472" s="5"/>
      <c r="C472" s="16"/>
      <c r="D472" s="16"/>
    </row>
    <row r="473" spans="2:4" x14ac:dyDescent="0.2">
      <c r="B473" s="5"/>
      <c r="C473" s="16"/>
      <c r="D473" s="16"/>
    </row>
    <row r="474" spans="2:4" x14ac:dyDescent="0.2">
      <c r="B474" s="5"/>
      <c r="C474" s="16"/>
      <c r="D474" s="16"/>
    </row>
    <row r="475" spans="2:4" x14ac:dyDescent="0.2">
      <c r="B475" s="5"/>
      <c r="C475" s="16"/>
      <c r="D475" s="16"/>
    </row>
    <row r="476" spans="2:4" x14ac:dyDescent="0.2">
      <c r="B476" s="5"/>
      <c r="C476" s="16"/>
      <c r="D476" s="16"/>
    </row>
    <row r="477" spans="2:4" x14ac:dyDescent="0.2">
      <c r="B477" s="5"/>
      <c r="C477" s="16"/>
      <c r="D477" s="16"/>
    </row>
    <row r="478" spans="2:4" x14ac:dyDescent="0.2">
      <c r="B478" s="5"/>
      <c r="C478" s="16"/>
      <c r="D478" s="16"/>
    </row>
    <row r="479" spans="2:4" x14ac:dyDescent="0.2">
      <c r="B479" s="5"/>
      <c r="C479" s="16"/>
      <c r="D479" s="16"/>
    </row>
    <row r="480" spans="2:4" x14ac:dyDescent="0.2">
      <c r="B480" s="5"/>
      <c r="C480" s="16"/>
      <c r="D480" s="16"/>
    </row>
    <row r="481" spans="2:4" x14ac:dyDescent="0.2">
      <c r="B481" s="5"/>
      <c r="C481" s="16"/>
      <c r="D481" s="16"/>
    </row>
    <row r="482" spans="2:4" x14ac:dyDescent="0.2">
      <c r="B482" s="5"/>
      <c r="C482" s="16"/>
      <c r="D482" s="16"/>
    </row>
    <row r="483" spans="2:4" x14ac:dyDescent="0.2">
      <c r="B483" s="5"/>
      <c r="C483" s="16"/>
      <c r="D483" s="16"/>
    </row>
    <row r="484" spans="2:4" x14ac:dyDescent="0.2">
      <c r="B484" s="5"/>
      <c r="C484" s="16"/>
      <c r="D484" s="16"/>
    </row>
    <row r="485" spans="2:4" x14ac:dyDescent="0.2">
      <c r="B485" s="5"/>
      <c r="C485" s="16"/>
      <c r="D485" s="16"/>
    </row>
    <row r="486" spans="2:4" x14ac:dyDescent="0.2">
      <c r="B486" s="5"/>
      <c r="C486" s="16"/>
      <c r="D486" s="16"/>
    </row>
    <row r="487" spans="2:4" x14ac:dyDescent="0.2">
      <c r="B487" s="5"/>
      <c r="C487" s="16"/>
      <c r="D487" s="16"/>
    </row>
    <row r="488" spans="2:4" x14ac:dyDescent="0.2">
      <c r="B488" s="5"/>
      <c r="C488" s="16"/>
      <c r="D488" s="16"/>
    </row>
    <row r="489" spans="2:4" x14ac:dyDescent="0.2">
      <c r="B489" s="5"/>
      <c r="C489" s="16"/>
      <c r="D489" s="16"/>
    </row>
    <row r="490" spans="2:4" x14ac:dyDescent="0.2">
      <c r="B490" s="5"/>
      <c r="C490" s="16"/>
      <c r="D490" s="16"/>
    </row>
    <row r="491" spans="2:4" x14ac:dyDescent="0.2">
      <c r="B491" s="5"/>
      <c r="C491" s="16"/>
      <c r="D491" s="16"/>
    </row>
    <row r="492" spans="2:4" x14ac:dyDescent="0.2">
      <c r="B492" s="5"/>
      <c r="C492" s="16"/>
      <c r="D492" s="16"/>
    </row>
    <row r="493" spans="2:4" x14ac:dyDescent="0.2">
      <c r="B493" s="5"/>
      <c r="C493" s="16"/>
      <c r="D493" s="16"/>
    </row>
    <row r="494" spans="2:4" x14ac:dyDescent="0.2">
      <c r="B494" s="5"/>
      <c r="C494" s="16"/>
      <c r="D494" s="16"/>
    </row>
    <row r="495" spans="2:4" x14ac:dyDescent="0.2">
      <c r="B495" s="5"/>
      <c r="C495" s="16"/>
      <c r="D495" s="16"/>
    </row>
    <row r="496" spans="2:4" x14ac:dyDescent="0.2">
      <c r="B496" s="5"/>
      <c r="C496" s="16"/>
      <c r="D496" s="16"/>
    </row>
    <row r="497" spans="2:4" x14ac:dyDescent="0.2">
      <c r="B497" s="5"/>
      <c r="C497" s="16"/>
      <c r="D497" s="16"/>
    </row>
    <row r="498" spans="2:4" x14ac:dyDescent="0.2">
      <c r="B498" s="5"/>
      <c r="C498" s="16"/>
      <c r="D498" s="16"/>
    </row>
    <row r="499" spans="2:4" x14ac:dyDescent="0.2">
      <c r="B499" s="5"/>
      <c r="C499" s="16"/>
      <c r="D499" s="16"/>
    </row>
    <row r="500" spans="2:4" x14ac:dyDescent="0.2">
      <c r="B500" s="5"/>
      <c r="C500" s="16"/>
      <c r="D500" s="16"/>
    </row>
    <row r="501" spans="2:4" x14ac:dyDescent="0.2">
      <c r="B501" s="5"/>
      <c r="C501" s="16"/>
      <c r="D501" s="16"/>
    </row>
    <row r="502" spans="2:4" x14ac:dyDescent="0.2">
      <c r="B502" s="5"/>
      <c r="C502" s="16"/>
      <c r="D502" s="16"/>
    </row>
    <row r="503" spans="2:4" x14ac:dyDescent="0.2">
      <c r="B503" s="5"/>
      <c r="C503" s="16"/>
      <c r="D503" s="16"/>
    </row>
    <row r="504" spans="2:4" x14ac:dyDescent="0.2">
      <c r="B504" s="5"/>
      <c r="C504" s="16"/>
      <c r="D504" s="16"/>
    </row>
    <row r="505" spans="2:4" x14ac:dyDescent="0.2">
      <c r="B505" s="5"/>
      <c r="C505" s="16"/>
      <c r="D505" s="16"/>
    </row>
    <row r="506" spans="2:4" x14ac:dyDescent="0.2">
      <c r="B506" s="5"/>
      <c r="C506" s="16"/>
      <c r="D506" s="16"/>
    </row>
    <row r="507" spans="2:4" x14ac:dyDescent="0.2">
      <c r="B507" s="5"/>
      <c r="C507" s="16"/>
      <c r="D507" s="16"/>
    </row>
    <row r="508" spans="2:4" x14ac:dyDescent="0.2">
      <c r="B508" s="5"/>
      <c r="C508" s="16"/>
      <c r="D508" s="16"/>
    </row>
    <row r="509" spans="2:4" x14ac:dyDescent="0.2">
      <c r="B509" s="5"/>
      <c r="C509" s="16"/>
      <c r="D509" s="16"/>
    </row>
    <row r="510" spans="2:4" x14ac:dyDescent="0.2">
      <c r="B510" s="5"/>
      <c r="C510" s="16"/>
      <c r="D510" s="16"/>
    </row>
    <row r="511" spans="2:4" x14ac:dyDescent="0.2">
      <c r="B511" s="5"/>
      <c r="C511" s="16"/>
      <c r="D511" s="16"/>
    </row>
    <row r="512" spans="2:4" x14ac:dyDescent="0.2">
      <c r="B512" s="5"/>
      <c r="C512" s="16"/>
      <c r="D512" s="16"/>
    </row>
    <row r="513" spans="2:4" x14ac:dyDescent="0.2">
      <c r="B513" s="5"/>
      <c r="C513" s="16"/>
      <c r="D513" s="16"/>
    </row>
    <row r="514" spans="2:4" x14ac:dyDescent="0.2">
      <c r="B514" s="5"/>
      <c r="C514" s="16"/>
      <c r="D514" s="16"/>
    </row>
    <row r="515" spans="2:4" x14ac:dyDescent="0.2">
      <c r="B515" s="5"/>
      <c r="C515" s="16"/>
      <c r="D515" s="16"/>
    </row>
    <row r="516" spans="2:4" x14ac:dyDescent="0.2">
      <c r="B516" s="5"/>
      <c r="C516" s="16"/>
      <c r="D516" s="16"/>
    </row>
    <row r="517" spans="2:4" x14ac:dyDescent="0.2">
      <c r="B517" s="5"/>
      <c r="C517" s="16"/>
      <c r="D517" s="16"/>
    </row>
    <row r="518" spans="2:4" x14ac:dyDescent="0.2">
      <c r="B518" s="5"/>
      <c r="C518" s="16"/>
      <c r="D518" s="16"/>
    </row>
    <row r="519" spans="2:4" x14ac:dyDescent="0.2">
      <c r="B519" s="5"/>
      <c r="C519" s="16"/>
      <c r="D519" s="16"/>
    </row>
    <row r="520" spans="2:4" x14ac:dyDescent="0.2">
      <c r="B520" s="5"/>
      <c r="C520" s="16"/>
      <c r="D520" s="16"/>
    </row>
    <row r="521" spans="2:4" x14ac:dyDescent="0.2">
      <c r="B521" s="5"/>
      <c r="C521" s="16"/>
      <c r="D521" s="16"/>
    </row>
    <row r="522" spans="2:4" x14ac:dyDescent="0.2">
      <c r="B522" s="5"/>
      <c r="C522" s="16"/>
      <c r="D522" s="16"/>
    </row>
    <row r="523" spans="2:4" x14ac:dyDescent="0.2">
      <c r="B523" s="5"/>
      <c r="C523" s="16"/>
      <c r="D523" s="16"/>
    </row>
    <row r="524" spans="2:4" x14ac:dyDescent="0.2">
      <c r="B524" s="5"/>
      <c r="C524" s="16"/>
      <c r="D524" s="16"/>
    </row>
    <row r="525" spans="2:4" x14ac:dyDescent="0.2">
      <c r="B525" s="5"/>
      <c r="C525" s="16"/>
      <c r="D525" s="16"/>
    </row>
    <row r="526" spans="2:4" x14ac:dyDescent="0.2">
      <c r="B526" s="5"/>
      <c r="C526" s="16"/>
      <c r="D526" s="16"/>
    </row>
    <row r="527" spans="2:4" x14ac:dyDescent="0.2">
      <c r="B527" s="5"/>
      <c r="C527" s="16"/>
      <c r="D527" s="16"/>
    </row>
    <row r="528" spans="2:4" x14ac:dyDescent="0.2">
      <c r="B528" s="5"/>
      <c r="C528" s="16"/>
      <c r="D528" s="16"/>
    </row>
    <row r="529" spans="2:4" x14ac:dyDescent="0.2">
      <c r="B529" s="5"/>
      <c r="C529" s="16"/>
      <c r="D529" s="16"/>
    </row>
    <row r="530" spans="2:4" x14ac:dyDescent="0.2">
      <c r="B530" s="5"/>
      <c r="C530" s="16"/>
      <c r="D530" s="16"/>
    </row>
    <row r="531" spans="2:4" x14ac:dyDescent="0.2">
      <c r="B531" s="5"/>
      <c r="C531" s="16"/>
      <c r="D531" s="16"/>
    </row>
    <row r="532" spans="2:4" x14ac:dyDescent="0.2">
      <c r="B532" s="5"/>
      <c r="C532" s="16"/>
      <c r="D532" s="16"/>
    </row>
    <row r="533" spans="2:4" x14ac:dyDescent="0.2">
      <c r="B533" s="5"/>
      <c r="C533" s="16"/>
      <c r="D533" s="16"/>
    </row>
    <row r="534" spans="2:4" x14ac:dyDescent="0.2">
      <c r="B534" s="5"/>
      <c r="C534" s="16"/>
      <c r="D534" s="16"/>
    </row>
    <row r="535" spans="2:4" x14ac:dyDescent="0.2">
      <c r="B535" s="5"/>
      <c r="C535" s="16"/>
      <c r="D535" s="16"/>
    </row>
    <row r="536" spans="2:4" x14ac:dyDescent="0.2">
      <c r="B536" s="5"/>
      <c r="C536" s="16"/>
      <c r="D536" s="16"/>
    </row>
    <row r="537" spans="2:4" x14ac:dyDescent="0.2">
      <c r="B537" s="5"/>
      <c r="C537" s="16"/>
      <c r="D537" s="16"/>
    </row>
    <row r="538" spans="2:4" x14ac:dyDescent="0.2">
      <c r="B538" s="5"/>
      <c r="C538" s="16"/>
      <c r="D538" s="16"/>
    </row>
    <row r="539" spans="2:4" x14ac:dyDescent="0.2">
      <c r="B539" s="5"/>
      <c r="C539" s="16"/>
      <c r="D539" s="16"/>
    </row>
    <row r="540" spans="2:4" x14ac:dyDescent="0.2">
      <c r="B540" s="5"/>
      <c r="C540" s="16"/>
      <c r="D540" s="16"/>
    </row>
    <row r="541" spans="2:4" x14ac:dyDescent="0.2">
      <c r="B541" s="5"/>
      <c r="C541" s="16"/>
      <c r="D541" s="16"/>
    </row>
    <row r="542" spans="2:4" x14ac:dyDescent="0.2">
      <c r="B542" s="5"/>
      <c r="C542" s="16"/>
      <c r="D542" s="16"/>
    </row>
    <row r="543" spans="2:4" x14ac:dyDescent="0.2">
      <c r="B543" s="5"/>
      <c r="C543" s="16"/>
      <c r="D543" s="16"/>
    </row>
    <row r="544" spans="2:4" x14ac:dyDescent="0.2">
      <c r="B544" s="5"/>
      <c r="C544" s="16"/>
      <c r="D544" s="16"/>
    </row>
    <row r="545" spans="2:4" x14ac:dyDescent="0.2">
      <c r="B545" s="5"/>
      <c r="C545" s="16"/>
      <c r="D545" s="16"/>
    </row>
    <row r="546" spans="2:4" x14ac:dyDescent="0.2">
      <c r="B546" s="5"/>
      <c r="C546" s="16"/>
      <c r="D546" s="16"/>
    </row>
    <row r="547" spans="2:4" x14ac:dyDescent="0.2">
      <c r="B547" s="5"/>
      <c r="C547" s="16"/>
      <c r="D547" s="16"/>
    </row>
    <row r="548" spans="2:4" x14ac:dyDescent="0.2">
      <c r="B548" s="5"/>
      <c r="C548" s="16"/>
      <c r="D548" s="16"/>
    </row>
    <row r="549" spans="2:4" x14ac:dyDescent="0.2">
      <c r="B549" s="5"/>
      <c r="C549" s="16"/>
      <c r="D549" s="16"/>
    </row>
    <row r="550" spans="2:4" x14ac:dyDescent="0.2">
      <c r="B550" s="5"/>
      <c r="C550" s="16"/>
      <c r="D550" s="16"/>
    </row>
    <row r="551" spans="2:4" x14ac:dyDescent="0.2">
      <c r="B551" s="5"/>
      <c r="C551" s="16"/>
      <c r="D551" s="16"/>
    </row>
    <row r="552" spans="2:4" x14ac:dyDescent="0.2">
      <c r="B552" s="5"/>
      <c r="C552" s="16"/>
      <c r="D552" s="16"/>
    </row>
    <row r="553" spans="2:4" x14ac:dyDescent="0.2">
      <c r="B553" s="5"/>
      <c r="C553" s="16"/>
      <c r="D553" s="16"/>
    </row>
    <row r="554" spans="2:4" x14ac:dyDescent="0.2">
      <c r="B554" s="5"/>
      <c r="C554" s="16"/>
      <c r="D554" s="16"/>
    </row>
    <row r="555" spans="2:4" x14ac:dyDescent="0.2">
      <c r="B555" s="5"/>
      <c r="C555" s="16"/>
      <c r="D555" s="16"/>
    </row>
    <row r="556" spans="2:4" x14ac:dyDescent="0.2">
      <c r="B556" s="5"/>
      <c r="C556" s="16"/>
      <c r="D556" s="16"/>
    </row>
    <row r="557" spans="2:4" x14ac:dyDescent="0.2">
      <c r="B557" s="5"/>
      <c r="C557" s="16"/>
      <c r="D557" s="16"/>
    </row>
    <row r="558" spans="2:4" x14ac:dyDescent="0.2">
      <c r="B558" s="5"/>
      <c r="C558" s="16"/>
      <c r="D558" s="16"/>
    </row>
    <row r="559" spans="2:4" x14ac:dyDescent="0.2">
      <c r="B559" s="5"/>
      <c r="C559" s="16"/>
      <c r="D559" s="16"/>
    </row>
    <row r="560" spans="2:4" x14ac:dyDescent="0.2">
      <c r="B560" s="5"/>
      <c r="C560" s="16"/>
      <c r="D560" s="16"/>
    </row>
    <row r="561" spans="2:4" x14ac:dyDescent="0.2">
      <c r="B561" s="5"/>
      <c r="C561" s="16"/>
      <c r="D561" s="16"/>
    </row>
    <row r="562" spans="2:4" x14ac:dyDescent="0.2">
      <c r="B562" s="5"/>
      <c r="C562" s="16"/>
      <c r="D562" s="16"/>
    </row>
    <row r="563" spans="2:4" x14ac:dyDescent="0.2">
      <c r="B563" s="5"/>
      <c r="C563" s="16"/>
      <c r="D563" s="16"/>
    </row>
    <row r="564" spans="2:4" x14ac:dyDescent="0.2">
      <c r="B564" s="5"/>
      <c r="C564" s="16"/>
      <c r="D564" s="16"/>
    </row>
    <row r="565" spans="2:4" x14ac:dyDescent="0.2">
      <c r="B565" s="5"/>
      <c r="C565" s="16"/>
      <c r="D565" s="16"/>
    </row>
    <row r="566" spans="2:4" x14ac:dyDescent="0.2">
      <c r="B566" s="5"/>
      <c r="C566" s="16"/>
      <c r="D566" s="16"/>
    </row>
    <row r="567" spans="2:4" x14ac:dyDescent="0.2">
      <c r="B567" s="5"/>
      <c r="C567" s="16"/>
      <c r="D567" s="16"/>
    </row>
    <row r="568" spans="2:4" x14ac:dyDescent="0.2">
      <c r="B568" s="5"/>
      <c r="C568" s="16"/>
      <c r="D568" s="16"/>
    </row>
    <row r="569" spans="2:4" x14ac:dyDescent="0.2">
      <c r="B569" s="5"/>
      <c r="C569" s="16"/>
      <c r="D569" s="16"/>
    </row>
    <row r="570" spans="2:4" x14ac:dyDescent="0.2">
      <c r="B570" s="5"/>
      <c r="C570" s="16"/>
      <c r="D570" s="16"/>
    </row>
    <row r="571" spans="2:4" x14ac:dyDescent="0.2">
      <c r="B571" s="5"/>
      <c r="C571" s="16"/>
      <c r="D571" s="16"/>
    </row>
    <row r="572" spans="2:4" x14ac:dyDescent="0.2">
      <c r="B572" s="5"/>
      <c r="C572" s="16"/>
      <c r="D572" s="16"/>
    </row>
    <row r="573" spans="2:4" x14ac:dyDescent="0.2">
      <c r="B573" s="5"/>
      <c r="C573" s="16"/>
      <c r="D573" s="16"/>
    </row>
    <row r="574" spans="2:4" x14ac:dyDescent="0.2">
      <c r="B574" s="5"/>
      <c r="C574" s="16"/>
      <c r="D574" s="16"/>
    </row>
    <row r="575" spans="2:4" x14ac:dyDescent="0.2">
      <c r="B575" s="5"/>
      <c r="C575" s="16"/>
      <c r="D575" s="16"/>
    </row>
    <row r="576" spans="2:4" x14ac:dyDescent="0.2">
      <c r="B576" s="5"/>
      <c r="C576" s="16"/>
      <c r="D576" s="16"/>
    </row>
    <row r="577" spans="2:4" x14ac:dyDescent="0.2">
      <c r="B577" s="5"/>
      <c r="C577" s="16"/>
      <c r="D577" s="16"/>
    </row>
    <row r="578" spans="2:4" x14ac:dyDescent="0.2">
      <c r="B578" s="5"/>
      <c r="C578" s="16"/>
      <c r="D578" s="16"/>
    </row>
    <row r="579" spans="2:4" x14ac:dyDescent="0.2">
      <c r="B579" s="5"/>
      <c r="C579" s="16"/>
      <c r="D579" s="16"/>
    </row>
    <row r="580" spans="2:4" x14ac:dyDescent="0.2">
      <c r="B580" s="5"/>
      <c r="C580" s="16"/>
      <c r="D580" s="16"/>
    </row>
    <row r="581" spans="2:4" x14ac:dyDescent="0.2">
      <c r="B581" s="5"/>
      <c r="C581" s="16"/>
      <c r="D581" s="16"/>
    </row>
    <row r="582" spans="2:4" x14ac:dyDescent="0.2">
      <c r="B582" s="5"/>
      <c r="C582" s="16"/>
      <c r="D582" s="16"/>
    </row>
    <row r="583" spans="2:4" x14ac:dyDescent="0.2">
      <c r="B583" s="5"/>
      <c r="C583" s="16"/>
      <c r="D583" s="16"/>
    </row>
    <row r="584" spans="2:4" x14ac:dyDescent="0.2">
      <c r="B584" s="5"/>
      <c r="C584" s="16"/>
      <c r="D584" s="16"/>
    </row>
    <row r="585" spans="2:4" x14ac:dyDescent="0.2">
      <c r="B585" s="5"/>
      <c r="C585" s="16"/>
      <c r="D585" s="16"/>
    </row>
    <row r="586" spans="2:4" x14ac:dyDescent="0.2">
      <c r="B586" s="5"/>
      <c r="C586" s="16"/>
      <c r="D586" s="16"/>
    </row>
    <row r="587" spans="2:4" x14ac:dyDescent="0.2">
      <c r="B587" s="5"/>
      <c r="C587" s="16"/>
      <c r="D587" s="16"/>
    </row>
    <row r="588" spans="2:4" x14ac:dyDescent="0.2">
      <c r="B588" s="5"/>
      <c r="C588" s="16"/>
      <c r="D588" s="16"/>
    </row>
    <row r="589" spans="2:4" x14ac:dyDescent="0.2">
      <c r="B589" s="5"/>
      <c r="C589" s="16"/>
      <c r="D589" s="16"/>
    </row>
    <row r="590" spans="2:4" x14ac:dyDescent="0.2">
      <c r="B590" s="5"/>
      <c r="C590" s="16"/>
      <c r="D590" s="16"/>
    </row>
    <row r="591" spans="2:4" x14ac:dyDescent="0.2">
      <c r="B591" s="5"/>
      <c r="C591" s="16"/>
      <c r="D591" s="16"/>
    </row>
    <row r="592" spans="2:4" x14ac:dyDescent="0.2">
      <c r="B592" s="5"/>
      <c r="C592" s="16"/>
      <c r="D592" s="16"/>
    </row>
    <row r="593" spans="2:4" x14ac:dyDescent="0.2">
      <c r="B593" s="5"/>
      <c r="C593" s="16"/>
      <c r="D593" s="16"/>
    </row>
    <row r="594" spans="2:4" x14ac:dyDescent="0.2">
      <c r="B594" s="5"/>
      <c r="C594" s="16"/>
      <c r="D594" s="16"/>
    </row>
    <row r="595" spans="2:4" x14ac:dyDescent="0.2">
      <c r="B595" s="5"/>
      <c r="C595" s="16"/>
      <c r="D595" s="16"/>
    </row>
    <row r="596" spans="2:4" x14ac:dyDescent="0.2">
      <c r="B596" s="5"/>
      <c r="C596" s="16"/>
      <c r="D596" s="16"/>
    </row>
    <row r="597" spans="2:4" x14ac:dyDescent="0.2">
      <c r="B597" s="5"/>
      <c r="C597" s="16"/>
      <c r="D597" s="16"/>
    </row>
    <row r="598" spans="2:4" x14ac:dyDescent="0.2">
      <c r="B598" s="5"/>
      <c r="C598" s="16"/>
      <c r="D598" s="16"/>
    </row>
    <row r="599" spans="2:4" x14ac:dyDescent="0.2">
      <c r="B599" s="5"/>
      <c r="C599" s="16"/>
      <c r="D599" s="16"/>
    </row>
    <row r="600" spans="2:4" x14ac:dyDescent="0.2">
      <c r="B600" s="5"/>
      <c r="C600" s="16"/>
      <c r="D600" s="16"/>
    </row>
    <row r="601" spans="2:4" x14ac:dyDescent="0.2">
      <c r="B601" s="5"/>
      <c r="C601" s="16"/>
      <c r="D601" s="16"/>
    </row>
    <row r="602" spans="2:4" x14ac:dyDescent="0.2">
      <c r="B602" s="5"/>
      <c r="C602" s="16"/>
      <c r="D602" s="16"/>
    </row>
    <row r="603" spans="2:4" x14ac:dyDescent="0.2">
      <c r="B603" s="5"/>
      <c r="C603" s="16"/>
      <c r="D603" s="16"/>
    </row>
    <row r="604" spans="2:4" x14ac:dyDescent="0.2">
      <c r="B604" s="5"/>
      <c r="C604" s="16"/>
      <c r="D604" s="16"/>
    </row>
    <row r="605" spans="2:4" x14ac:dyDescent="0.2">
      <c r="B605" s="5"/>
      <c r="C605" s="16"/>
      <c r="D605" s="16"/>
    </row>
    <row r="606" spans="2:4" x14ac:dyDescent="0.2">
      <c r="B606" s="5"/>
      <c r="C606" s="16"/>
      <c r="D606" s="16"/>
    </row>
    <row r="607" spans="2:4" x14ac:dyDescent="0.2">
      <c r="B607" s="5"/>
      <c r="C607" s="16"/>
      <c r="D607" s="16"/>
    </row>
    <row r="608" spans="2:4" x14ac:dyDescent="0.2">
      <c r="B608" s="5"/>
      <c r="C608" s="16"/>
      <c r="D608" s="16"/>
    </row>
    <row r="609" spans="2:4" x14ac:dyDescent="0.2">
      <c r="B609" s="5"/>
      <c r="C609" s="16"/>
      <c r="D609" s="16"/>
    </row>
    <row r="610" spans="2:4" x14ac:dyDescent="0.2">
      <c r="B610" s="5"/>
      <c r="C610" s="16"/>
      <c r="D610" s="16"/>
    </row>
    <row r="611" spans="2:4" x14ac:dyDescent="0.2">
      <c r="B611" s="5"/>
      <c r="C611" s="16"/>
      <c r="D611" s="16"/>
    </row>
    <row r="612" spans="2:4" x14ac:dyDescent="0.2">
      <c r="B612" s="5"/>
      <c r="C612" s="16"/>
      <c r="D612" s="16"/>
    </row>
    <row r="613" spans="2:4" x14ac:dyDescent="0.2">
      <c r="B613" s="5"/>
      <c r="C613" s="16"/>
      <c r="D613" s="16"/>
    </row>
    <row r="614" spans="2:4" x14ac:dyDescent="0.2">
      <c r="B614" s="5"/>
      <c r="C614" s="16"/>
      <c r="D614" s="16"/>
    </row>
    <row r="615" spans="2:4" x14ac:dyDescent="0.2">
      <c r="B615" s="5"/>
      <c r="C615" s="16"/>
      <c r="D615" s="16"/>
    </row>
    <row r="616" spans="2:4" x14ac:dyDescent="0.2">
      <c r="B616" s="5"/>
      <c r="C616" s="16"/>
      <c r="D616" s="16"/>
    </row>
    <row r="617" spans="2:4" x14ac:dyDescent="0.2">
      <c r="B617" s="5"/>
      <c r="C617" s="16"/>
      <c r="D617" s="16"/>
    </row>
    <row r="618" spans="2:4" x14ac:dyDescent="0.2">
      <c r="B618" s="5"/>
      <c r="C618" s="16"/>
      <c r="D618" s="16"/>
    </row>
    <row r="619" spans="2:4" x14ac:dyDescent="0.2">
      <c r="B619" s="5"/>
      <c r="C619" s="16"/>
      <c r="D619" s="16"/>
    </row>
    <row r="620" spans="2:4" x14ac:dyDescent="0.2">
      <c r="B620" s="5"/>
      <c r="C620" s="16"/>
      <c r="D620" s="16"/>
    </row>
    <row r="621" spans="2:4" x14ac:dyDescent="0.2">
      <c r="B621" s="5"/>
      <c r="C621" s="16"/>
      <c r="D621" s="16"/>
    </row>
    <row r="622" spans="2:4" x14ac:dyDescent="0.2">
      <c r="B622" s="5"/>
      <c r="C622" s="16"/>
      <c r="D622" s="16"/>
    </row>
    <row r="623" spans="2:4" x14ac:dyDescent="0.2">
      <c r="B623" s="5"/>
      <c r="C623" s="16"/>
      <c r="D623" s="16"/>
    </row>
    <row r="624" spans="2:4" x14ac:dyDescent="0.2">
      <c r="B624" s="5"/>
      <c r="C624" s="16"/>
      <c r="D624" s="16"/>
    </row>
    <row r="625" spans="2:4" x14ac:dyDescent="0.2">
      <c r="B625" s="5"/>
      <c r="C625" s="16"/>
      <c r="D625" s="16"/>
    </row>
    <row r="626" spans="2:4" x14ac:dyDescent="0.2">
      <c r="B626" s="5"/>
      <c r="C626" s="16"/>
      <c r="D626" s="16"/>
    </row>
    <row r="627" spans="2:4" x14ac:dyDescent="0.2">
      <c r="B627" s="5"/>
      <c r="C627" s="16"/>
      <c r="D627" s="16"/>
    </row>
    <row r="628" spans="2:4" x14ac:dyDescent="0.2">
      <c r="B628" s="5"/>
      <c r="C628" s="16"/>
      <c r="D628" s="16"/>
    </row>
    <row r="629" spans="2:4" x14ac:dyDescent="0.2">
      <c r="B629" s="5"/>
      <c r="C629" s="16"/>
      <c r="D629" s="16"/>
    </row>
    <row r="630" spans="2:4" x14ac:dyDescent="0.2">
      <c r="B630" s="5"/>
      <c r="C630" s="16"/>
      <c r="D630" s="16"/>
    </row>
    <row r="631" spans="2:4" x14ac:dyDescent="0.2">
      <c r="B631" s="5"/>
      <c r="C631" s="16"/>
      <c r="D631" s="16"/>
    </row>
    <row r="632" spans="2:4" x14ac:dyDescent="0.2">
      <c r="B632" s="5"/>
      <c r="C632" s="16"/>
      <c r="D632" s="16"/>
    </row>
    <row r="633" spans="2:4" x14ac:dyDescent="0.2">
      <c r="B633" s="5"/>
      <c r="C633" s="16"/>
      <c r="D633" s="16"/>
    </row>
    <row r="634" spans="2:4" x14ac:dyDescent="0.2">
      <c r="B634" s="5"/>
      <c r="C634" s="16"/>
      <c r="D634" s="16"/>
    </row>
    <row r="635" spans="2:4" x14ac:dyDescent="0.2">
      <c r="B635" s="5"/>
      <c r="C635" s="16"/>
      <c r="D635" s="16"/>
    </row>
    <row r="636" spans="2:4" x14ac:dyDescent="0.2">
      <c r="B636" s="5"/>
      <c r="C636" s="16"/>
      <c r="D636" s="16"/>
    </row>
    <row r="637" spans="2:4" x14ac:dyDescent="0.2">
      <c r="B637" s="5"/>
      <c r="C637" s="16"/>
      <c r="D637" s="16"/>
    </row>
    <row r="638" spans="2:4" x14ac:dyDescent="0.2">
      <c r="B638" s="5"/>
      <c r="C638" s="16"/>
      <c r="D638" s="16"/>
    </row>
    <row r="639" spans="2:4" x14ac:dyDescent="0.2">
      <c r="B639" s="5"/>
      <c r="C639" s="16"/>
      <c r="D639" s="16"/>
    </row>
    <row r="640" spans="2:4" x14ac:dyDescent="0.2">
      <c r="B640" s="5"/>
      <c r="C640" s="16"/>
      <c r="D640" s="16"/>
    </row>
    <row r="641" spans="2:4" x14ac:dyDescent="0.2">
      <c r="B641" s="5"/>
      <c r="C641" s="16"/>
      <c r="D641" s="16"/>
    </row>
    <row r="642" spans="2:4" x14ac:dyDescent="0.2">
      <c r="B642" s="5"/>
      <c r="C642" s="16"/>
      <c r="D642" s="16"/>
    </row>
    <row r="643" spans="2:4" x14ac:dyDescent="0.2">
      <c r="B643" s="5"/>
      <c r="C643" s="16"/>
      <c r="D643" s="16"/>
    </row>
    <row r="644" spans="2:4" x14ac:dyDescent="0.2">
      <c r="B644" s="5"/>
      <c r="C644" s="16"/>
      <c r="D644" s="16"/>
    </row>
    <row r="645" spans="2:4" x14ac:dyDescent="0.2">
      <c r="B645" s="5"/>
      <c r="C645" s="16"/>
      <c r="D645" s="16"/>
    </row>
    <row r="646" spans="2:4" x14ac:dyDescent="0.2">
      <c r="B646" s="5"/>
      <c r="C646" s="16"/>
      <c r="D646" s="16"/>
    </row>
    <row r="647" spans="2:4" x14ac:dyDescent="0.2">
      <c r="B647" s="5"/>
      <c r="C647" s="16"/>
      <c r="D647" s="16"/>
    </row>
    <row r="648" spans="2:4" x14ac:dyDescent="0.2">
      <c r="B648" s="5"/>
      <c r="C648" s="16"/>
      <c r="D648" s="16"/>
    </row>
    <row r="649" spans="2:4" x14ac:dyDescent="0.2">
      <c r="B649" s="5"/>
      <c r="C649" s="16"/>
      <c r="D649" s="16"/>
    </row>
    <row r="650" spans="2:4" x14ac:dyDescent="0.2">
      <c r="B650" s="5"/>
      <c r="C650" s="16"/>
      <c r="D650" s="16"/>
    </row>
    <row r="651" spans="2:4" x14ac:dyDescent="0.2">
      <c r="B651" s="5"/>
      <c r="C651" s="16"/>
      <c r="D651" s="16"/>
    </row>
    <row r="652" spans="2:4" x14ac:dyDescent="0.2">
      <c r="B652" s="5"/>
      <c r="C652" s="16"/>
      <c r="D652" s="16"/>
    </row>
    <row r="653" spans="2:4" x14ac:dyDescent="0.2">
      <c r="B653" s="5"/>
      <c r="C653" s="16"/>
      <c r="D653" s="16"/>
    </row>
    <row r="654" spans="2:4" x14ac:dyDescent="0.2">
      <c r="B654" s="5"/>
      <c r="C654" s="16"/>
      <c r="D654" s="16"/>
    </row>
    <row r="655" spans="2:4" x14ac:dyDescent="0.2">
      <c r="B655" s="5"/>
      <c r="C655" s="16"/>
      <c r="D655" s="16"/>
    </row>
    <row r="656" spans="2:4" x14ac:dyDescent="0.2">
      <c r="B656" s="5"/>
      <c r="C656" s="16"/>
      <c r="D656" s="16"/>
    </row>
    <row r="657" spans="2:4" x14ac:dyDescent="0.2">
      <c r="B657" s="5"/>
      <c r="C657" s="16"/>
      <c r="D657" s="16"/>
    </row>
    <row r="658" spans="2:4" x14ac:dyDescent="0.2">
      <c r="B658" s="5"/>
      <c r="C658" s="16"/>
      <c r="D658" s="16"/>
    </row>
    <row r="659" spans="2:4" x14ac:dyDescent="0.2">
      <c r="B659" s="5"/>
      <c r="C659" s="16"/>
      <c r="D659" s="16"/>
    </row>
    <row r="660" spans="2:4" x14ac:dyDescent="0.2">
      <c r="B660" s="5"/>
      <c r="C660" s="16"/>
      <c r="D660" s="16"/>
    </row>
    <row r="661" spans="2:4" x14ac:dyDescent="0.2">
      <c r="B661" s="5"/>
      <c r="C661" s="16"/>
      <c r="D661" s="16"/>
    </row>
    <row r="662" spans="2:4" x14ac:dyDescent="0.2">
      <c r="B662" s="5"/>
      <c r="C662" s="16"/>
      <c r="D662" s="16"/>
    </row>
    <row r="663" spans="2:4" x14ac:dyDescent="0.2">
      <c r="B663" s="5"/>
      <c r="C663" s="16"/>
      <c r="D663" s="16"/>
    </row>
    <row r="664" spans="2:4" x14ac:dyDescent="0.2">
      <c r="B664" s="5"/>
      <c r="C664" s="16"/>
      <c r="D664" s="16"/>
    </row>
    <row r="665" spans="2:4" x14ac:dyDescent="0.2">
      <c r="B665" s="5"/>
      <c r="C665" s="16"/>
      <c r="D665" s="16"/>
    </row>
    <row r="666" spans="2:4" x14ac:dyDescent="0.2">
      <c r="B666" s="5"/>
      <c r="C666" s="16"/>
      <c r="D666" s="16"/>
    </row>
    <row r="667" spans="2:4" x14ac:dyDescent="0.2">
      <c r="B667" s="5"/>
      <c r="C667" s="16"/>
      <c r="D667" s="16"/>
    </row>
    <row r="668" spans="2:4" x14ac:dyDescent="0.2">
      <c r="B668" s="5"/>
      <c r="C668" s="16"/>
      <c r="D668" s="16"/>
    </row>
    <row r="669" spans="2:4" x14ac:dyDescent="0.2">
      <c r="B669" s="5"/>
      <c r="C669" s="16"/>
      <c r="D669" s="16"/>
    </row>
    <row r="670" spans="2:4" x14ac:dyDescent="0.2">
      <c r="B670" s="5"/>
      <c r="C670" s="16"/>
      <c r="D670" s="16"/>
    </row>
    <row r="671" spans="2:4" x14ac:dyDescent="0.2">
      <c r="B671" s="5"/>
      <c r="C671" s="16"/>
      <c r="D671" s="16"/>
    </row>
    <row r="672" spans="2:4" x14ac:dyDescent="0.2">
      <c r="B672" s="5"/>
      <c r="C672" s="16"/>
      <c r="D672" s="16"/>
    </row>
    <row r="673" spans="2:4" x14ac:dyDescent="0.2">
      <c r="B673" s="5"/>
      <c r="C673" s="16"/>
      <c r="D673" s="16"/>
    </row>
    <row r="674" spans="2:4" x14ac:dyDescent="0.2">
      <c r="B674" s="5"/>
      <c r="C674" s="16"/>
      <c r="D674" s="16"/>
    </row>
    <row r="675" spans="2:4" x14ac:dyDescent="0.2">
      <c r="B675" s="5"/>
      <c r="C675" s="16"/>
      <c r="D675" s="16"/>
    </row>
    <row r="676" spans="2:4" x14ac:dyDescent="0.2">
      <c r="B676" s="5"/>
      <c r="C676" s="16"/>
      <c r="D676" s="16"/>
    </row>
    <row r="677" spans="2:4" x14ac:dyDescent="0.2">
      <c r="B677" s="5"/>
      <c r="C677" s="16"/>
      <c r="D677" s="16"/>
    </row>
    <row r="678" spans="2:4" x14ac:dyDescent="0.2">
      <c r="B678" s="5"/>
      <c r="C678" s="16"/>
      <c r="D678" s="16"/>
    </row>
    <row r="679" spans="2:4" x14ac:dyDescent="0.2">
      <c r="B679" s="5"/>
      <c r="C679" s="16"/>
      <c r="D679" s="16"/>
    </row>
    <row r="680" spans="2:4" x14ac:dyDescent="0.2">
      <c r="B680" s="5"/>
      <c r="C680" s="16"/>
      <c r="D680" s="16"/>
    </row>
    <row r="681" spans="2:4" x14ac:dyDescent="0.2">
      <c r="B681" s="5"/>
      <c r="C681" s="16"/>
      <c r="D681" s="16"/>
    </row>
    <row r="682" spans="2:4" x14ac:dyDescent="0.2">
      <c r="B682" s="5"/>
      <c r="C682" s="16"/>
      <c r="D682" s="16"/>
    </row>
    <row r="683" spans="2:4" x14ac:dyDescent="0.2">
      <c r="B683" s="5"/>
      <c r="C683" s="16"/>
      <c r="D683" s="16"/>
    </row>
    <row r="684" spans="2:4" x14ac:dyDescent="0.2">
      <c r="B684" s="5"/>
      <c r="C684" s="16"/>
      <c r="D684" s="16"/>
    </row>
    <row r="685" spans="2:4" x14ac:dyDescent="0.2">
      <c r="B685" s="5"/>
      <c r="C685" s="16"/>
      <c r="D685" s="16"/>
    </row>
    <row r="686" spans="2:4" x14ac:dyDescent="0.2">
      <c r="B686" s="5"/>
      <c r="C686" s="16"/>
      <c r="D686" s="16"/>
    </row>
    <row r="687" spans="2:4" x14ac:dyDescent="0.2">
      <c r="B687" s="5"/>
      <c r="C687" s="16"/>
      <c r="D687" s="16"/>
    </row>
    <row r="688" spans="2:4" x14ac:dyDescent="0.2">
      <c r="B688" s="5"/>
      <c r="C688" s="16"/>
      <c r="D688" s="16"/>
    </row>
    <row r="689" spans="2:4" x14ac:dyDescent="0.2">
      <c r="B689" s="5"/>
      <c r="C689" s="16"/>
      <c r="D689" s="16"/>
    </row>
    <row r="690" spans="2:4" x14ac:dyDescent="0.2">
      <c r="B690" s="5"/>
      <c r="C690" s="16"/>
      <c r="D690" s="16"/>
    </row>
    <row r="691" spans="2:4" x14ac:dyDescent="0.2">
      <c r="B691" s="5"/>
      <c r="C691" s="16"/>
      <c r="D691" s="16"/>
    </row>
    <row r="692" spans="2:4" x14ac:dyDescent="0.2">
      <c r="B692" s="5"/>
      <c r="C692" s="16"/>
      <c r="D692" s="16"/>
    </row>
    <row r="693" spans="2:4" x14ac:dyDescent="0.2">
      <c r="B693" s="5"/>
      <c r="C693" s="16"/>
      <c r="D693" s="16"/>
    </row>
    <row r="694" spans="2:4" x14ac:dyDescent="0.2">
      <c r="B694" s="5"/>
      <c r="C694" s="16"/>
      <c r="D694" s="16"/>
    </row>
    <row r="695" spans="2:4" x14ac:dyDescent="0.2">
      <c r="B695" s="5"/>
      <c r="C695" s="16"/>
      <c r="D695" s="16"/>
    </row>
    <row r="696" spans="2:4" x14ac:dyDescent="0.2">
      <c r="B696" s="5"/>
      <c r="C696" s="16"/>
      <c r="D696" s="16"/>
    </row>
    <row r="697" spans="2:4" x14ac:dyDescent="0.2">
      <c r="B697" s="5"/>
      <c r="C697" s="16"/>
      <c r="D697" s="16"/>
    </row>
    <row r="698" spans="2:4" x14ac:dyDescent="0.2">
      <c r="B698" s="5"/>
      <c r="C698" s="16"/>
      <c r="D698" s="16"/>
    </row>
    <row r="699" spans="2:4" x14ac:dyDescent="0.2">
      <c r="B699" s="5"/>
      <c r="C699" s="16"/>
      <c r="D699" s="16"/>
    </row>
    <row r="700" spans="2:4" x14ac:dyDescent="0.2">
      <c r="B700" s="5"/>
      <c r="C700" s="16"/>
      <c r="D700" s="16"/>
    </row>
    <row r="701" spans="2:4" x14ac:dyDescent="0.2">
      <c r="B701" s="5"/>
      <c r="C701" s="16"/>
      <c r="D701" s="16"/>
    </row>
    <row r="702" spans="2:4" x14ac:dyDescent="0.2">
      <c r="B702" s="5"/>
      <c r="C702" s="16"/>
      <c r="D702" s="16"/>
    </row>
    <row r="703" spans="2:4" x14ac:dyDescent="0.2">
      <c r="B703" s="5"/>
      <c r="C703" s="16"/>
      <c r="D703" s="16"/>
    </row>
    <row r="704" spans="2:4" x14ac:dyDescent="0.2">
      <c r="B704" s="5"/>
      <c r="C704" s="16"/>
      <c r="D704" s="16"/>
    </row>
    <row r="705" spans="2:4" x14ac:dyDescent="0.2">
      <c r="B705" s="5"/>
      <c r="C705" s="16"/>
      <c r="D705" s="16"/>
    </row>
    <row r="706" spans="2:4" x14ac:dyDescent="0.2">
      <c r="B706" s="5"/>
      <c r="C706" s="16"/>
      <c r="D706" s="16"/>
    </row>
    <row r="707" spans="2:4" x14ac:dyDescent="0.2">
      <c r="B707" s="5"/>
      <c r="C707" s="16"/>
      <c r="D707" s="16"/>
    </row>
    <row r="708" spans="2:4" x14ac:dyDescent="0.2">
      <c r="B708" s="5"/>
      <c r="C708" s="16"/>
      <c r="D708" s="16"/>
    </row>
    <row r="709" spans="2:4" x14ac:dyDescent="0.2">
      <c r="B709" s="5"/>
      <c r="C709" s="16"/>
      <c r="D709" s="16"/>
    </row>
    <row r="710" spans="2:4" x14ac:dyDescent="0.2">
      <c r="B710" s="5"/>
      <c r="C710" s="16"/>
      <c r="D710" s="16"/>
    </row>
    <row r="711" spans="2:4" x14ac:dyDescent="0.2">
      <c r="B711" s="5"/>
      <c r="C711" s="16"/>
      <c r="D711" s="16"/>
    </row>
    <row r="712" spans="2:4" x14ac:dyDescent="0.2">
      <c r="B712" s="5"/>
      <c r="C712" s="16"/>
      <c r="D712" s="16"/>
    </row>
    <row r="713" spans="2:4" x14ac:dyDescent="0.2">
      <c r="B713" s="5"/>
      <c r="C713" s="16"/>
      <c r="D713" s="16"/>
    </row>
    <row r="714" spans="2:4" x14ac:dyDescent="0.2">
      <c r="B714" s="5"/>
      <c r="C714" s="16"/>
      <c r="D714" s="16"/>
    </row>
    <row r="715" spans="2:4" x14ac:dyDescent="0.2">
      <c r="B715" s="5"/>
      <c r="C715" s="16"/>
      <c r="D715" s="16"/>
    </row>
    <row r="716" spans="2:4" x14ac:dyDescent="0.2">
      <c r="B716" s="5"/>
      <c r="C716" s="16"/>
      <c r="D716" s="16"/>
    </row>
    <row r="717" spans="2:4" x14ac:dyDescent="0.2">
      <c r="B717" s="5"/>
      <c r="C717" s="16"/>
      <c r="D717" s="16"/>
    </row>
    <row r="718" spans="2:4" x14ac:dyDescent="0.2">
      <c r="B718" s="5"/>
      <c r="C718" s="16"/>
      <c r="D718" s="16"/>
    </row>
    <row r="719" spans="2:4" x14ac:dyDescent="0.2">
      <c r="B719" s="5"/>
      <c r="C719" s="16"/>
      <c r="D719" s="16"/>
    </row>
    <row r="720" spans="2:4" x14ac:dyDescent="0.2">
      <c r="B720" s="5"/>
      <c r="C720" s="16"/>
      <c r="D720" s="16"/>
    </row>
    <row r="721" spans="2:4" x14ac:dyDescent="0.2">
      <c r="B721" s="5"/>
      <c r="C721" s="16"/>
      <c r="D721" s="16"/>
    </row>
    <row r="722" spans="2:4" x14ac:dyDescent="0.2">
      <c r="B722" s="5"/>
      <c r="C722" s="16"/>
      <c r="D722" s="16"/>
    </row>
    <row r="723" spans="2:4" x14ac:dyDescent="0.2">
      <c r="B723" s="5"/>
      <c r="C723" s="16"/>
      <c r="D723" s="16"/>
    </row>
    <row r="724" spans="2:4" x14ac:dyDescent="0.2">
      <c r="B724" s="5"/>
      <c r="C724" s="16"/>
      <c r="D724" s="16"/>
    </row>
    <row r="725" spans="2:4" x14ac:dyDescent="0.2">
      <c r="B725" s="5"/>
      <c r="C725" s="16"/>
      <c r="D725" s="16"/>
    </row>
    <row r="726" spans="2:4" x14ac:dyDescent="0.2">
      <c r="B726" s="5"/>
      <c r="C726" s="16"/>
      <c r="D726" s="16"/>
    </row>
    <row r="727" spans="2:4" x14ac:dyDescent="0.2">
      <c r="B727" s="5"/>
      <c r="C727" s="16"/>
      <c r="D727" s="16"/>
    </row>
    <row r="728" spans="2:4" x14ac:dyDescent="0.2">
      <c r="B728" s="5"/>
      <c r="C728" s="16"/>
      <c r="D728" s="16"/>
    </row>
    <row r="729" spans="2:4" x14ac:dyDescent="0.2">
      <c r="B729" s="5"/>
      <c r="C729" s="16"/>
      <c r="D729" s="16"/>
    </row>
    <row r="730" spans="2:4" x14ac:dyDescent="0.2">
      <c r="B730" s="5"/>
      <c r="C730" s="16"/>
      <c r="D730" s="16"/>
    </row>
    <row r="731" spans="2:4" x14ac:dyDescent="0.2">
      <c r="B731" s="5"/>
      <c r="C731" s="16"/>
      <c r="D731" s="16"/>
    </row>
    <row r="732" spans="2:4" x14ac:dyDescent="0.2">
      <c r="B732" s="5"/>
      <c r="C732" s="16"/>
      <c r="D732" s="16"/>
    </row>
    <row r="733" spans="2:4" x14ac:dyDescent="0.2">
      <c r="B733" s="5"/>
      <c r="C733" s="16"/>
      <c r="D733" s="16"/>
    </row>
    <row r="734" spans="2:4" x14ac:dyDescent="0.2">
      <c r="B734" s="5"/>
      <c r="C734" s="16"/>
      <c r="D734" s="16"/>
    </row>
    <row r="735" spans="2:4" x14ac:dyDescent="0.2">
      <c r="B735" s="5"/>
      <c r="C735" s="16"/>
      <c r="D735" s="16"/>
    </row>
    <row r="736" spans="2:4" x14ac:dyDescent="0.2">
      <c r="B736" s="5"/>
      <c r="C736" s="16"/>
      <c r="D736" s="16"/>
    </row>
    <row r="737" spans="2:4" x14ac:dyDescent="0.2">
      <c r="B737" s="5"/>
      <c r="C737" s="16"/>
      <c r="D737" s="16"/>
    </row>
    <row r="738" spans="2:4" x14ac:dyDescent="0.2">
      <c r="B738" s="5"/>
      <c r="C738" s="16"/>
      <c r="D738" s="16"/>
    </row>
    <row r="739" spans="2:4" x14ac:dyDescent="0.2">
      <c r="B739" s="5"/>
      <c r="C739" s="16"/>
      <c r="D739" s="16"/>
    </row>
    <row r="740" spans="2:4" x14ac:dyDescent="0.2">
      <c r="B740" s="5"/>
      <c r="C740" s="16"/>
      <c r="D740" s="16"/>
    </row>
    <row r="741" spans="2:4" x14ac:dyDescent="0.2">
      <c r="B741" s="5"/>
      <c r="C741" s="16"/>
      <c r="D741" s="16"/>
    </row>
    <row r="742" spans="2:4" x14ac:dyDescent="0.2">
      <c r="B742" s="5"/>
      <c r="C742" s="16"/>
      <c r="D742" s="16"/>
    </row>
    <row r="743" spans="2:4" x14ac:dyDescent="0.2">
      <c r="B743" s="5"/>
      <c r="C743" s="16"/>
      <c r="D743" s="16"/>
    </row>
    <row r="744" spans="2:4" x14ac:dyDescent="0.2">
      <c r="B744" s="5"/>
      <c r="C744" s="16"/>
      <c r="D744" s="16"/>
    </row>
    <row r="745" spans="2:4" x14ac:dyDescent="0.2">
      <c r="B745" s="5"/>
      <c r="C745" s="16"/>
      <c r="D745" s="16"/>
    </row>
    <row r="746" spans="2:4" x14ac:dyDescent="0.2">
      <c r="B746" s="5"/>
      <c r="C746" s="16"/>
      <c r="D746" s="16"/>
    </row>
    <row r="747" spans="2:4" x14ac:dyDescent="0.2">
      <c r="B747" s="5"/>
      <c r="C747" s="16"/>
      <c r="D747" s="16"/>
    </row>
    <row r="748" spans="2:4" x14ac:dyDescent="0.2">
      <c r="B748" s="5"/>
      <c r="C748" s="16"/>
      <c r="D748" s="16"/>
    </row>
    <row r="749" spans="2:4" x14ac:dyDescent="0.2">
      <c r="B749" s="5"/>
      <c r="C749" s="16"/>
      <c r="D749" s="16"/>
    </row>
    <row r="750" spans="2:4" x14ac:dyDescent="0.2">
      <c r="B750" s="5"/>
      <c r="C750" s="16"/>
      <c r="D750" s="16"/>
    </row>
    <row r="751" spans="2:4" x14ac:dyDescent="0.2">
      <c r="B751" s="5"/>
      <c r="C751" s="16"/>
      <c r="D751" s="16"/>
    </row>
    <row r="752" spans="2:4" x14ac:dyDescent="0.2">
      <c r="B752" s="5"/>
      <c r="C752" s="16"/>
      <c r="D752" s="16"/>
    </row>
    <row r="753" spans="2:4" x14ac:dyDescent="0.2">
      <c r="B753" s="5"/>
      <c r="C753" s="16"/>
      <c r="D753" s="16"/>
    </row>
    <row r="754" spans="2:4" x14ac:dyDescent="0.2">
      <c r="B754" s="5"/>
      <c r="C754" s="16"/>
      <c r="D754" s="16"/>
    </row>
    <row r="755" spans="2:4" x14ac:dyDescent="0.2">
      <c r="B755" s="5"/>
      <c r="C755" s="16"/>
      <c r="D755" s="16"/>
    </row>
    <row r="756" spans="2:4" x14ac:dyDescent="0.2">
      <c r="B756" s="5"/>
      <c r="C756" s="16"/>
      <c r="D756" s="16"/>
    </row>
    <row r="757" spans="2:4" x14ac:dyDescent="0.2">
      <c r="B757" s="5"/>
      <c r="C757" s="16"/>
      <c r="D757" s="16"/>
    </row>
    <row r="758" spans="2:4" x14ac:dyDescent="0.2">
      <c r="B758" s="5"/>
      <c r="C758" s="16"/>
      <c r="D758" s="16"/>
    </row>
    <row r="759" spans="2:4" x14ac:dyDescent="0.2">
      <c r="B759" s="5"/>
      <c r="C759" s="16"/>
      <c r="D759" s="16"/>
    </row>
    <row r="760" spans="2:4" x14ac:dyDescent="0.2">
      <c r="B760" s="5"/>
      <c r="C760" s="16"/>
      <c r="D760" s="16"/>
    </row>
    <row r="761" spans="2:4" x14ac:dyDescent="0.2">
      <c r="B761" s="5"/>
      <c r="C761" s="16"/>
      <c r="D761" s="16"/>
    </row>
    <row r="762" spans="2:4" x14ac:dyDescent="0.2">
      <c r="B762" s="5"/>
      <c r="C762" s="16"/>
      <c r="D762" s="16"/>
    </row>
    <row r="763" spans="2:4" x14ac:dyDescent="0.2">
      <c r="B763" s="5"/>
      <c r="C763" s="16"/>
      <c r="D763" s="16"/>
    </row>
    <row r="764" spans="2:4" x14ac:dyDescent="0.2">
      <c r="B764" s="5"/>
      <c r="C764" s="16"/>
      <c r="D764" s="16"/>
    </row>
    <row r="765" spans="2:4" x14ac:dyDescent="0.2">
      <c r="B765" s="5"/>
      <c r="C765" s="16"/>
      <c r="D765" s="16"/>
    </row>
    <row r="766" spans="2:4" x14ac:dyDescent="0.2">
      <c r="B766" s="5"/>
      <c r="C766" s="16"/>
      <c r="D766" s="16"/>
    </row>
    <row r="767" spans="2:4" x14ac:dyDescent="0.2">
      <c r="B767" s="5"/>
      <c r="C767" s="16"/>
      <c r="D767" s="16"/>
    </row>
    <row r="768" spans="2:4" x14ac:dyDescent="0.2">
      <c r="B768" s="5"/>
      <c r="C768" s="16"/>
      <c r="D768" s="16"/>
    </row>
    <row r="769" spans="2:4" x14ac:dyDescent="0.2">
      <c r="B769" s="5"/>
      <c r="C769" s="16"/>
      <c r="D769" s="16"/>
    </row>
    <row r="770" spans="2:4" x14ac:dyDescent="0.2">
      <c r="B770" s="5"/>
      <c r="C770" s="16"/>
      <c r="D770" s="16"/>
    </row>
    <row r="771" spans="2:4" x14ac:dyDescent="0.2">
      <c r="B771" s="5"/>
      <c r="C771" s="16"/>
      <c r="D771" s="16"/>
    </row>
    <row r="772" spans="2:4" x14ac:dyDescent="0.2">
      <c r="B772" s="5"/>
      <c r="C772" s="16"/>
      <c r="D772" s="16"/>
    </row>
    <row r="773" spans="2:4" x14ac:dyDescent="0.2">
      <c r="B773" s="5"/>
      <c r="C773" s="16"/>
      <c r="D773" s="16"/>
    </row>
    <row r="774" spans="2:4" x14ac:dyDescent="0.2">
      <c r="B774" s="5"/>
      <c r="C774" s="16"/>
      <c r="D774" s="16"/>
    </row>
    <row r="775" spans="2:4" x14ac:dyDescent="0.2">
      <c r="B775" s="5"/>
      <c r="C775" s="16"/>
      <c r="D775" s="16"/>
    </row>
    <row r="776" spans="2:4" x14ac:dyDescent="0.2">
      <c r="B776" s="5"/>
      <c r="C776" s="16"/>
      <c r="D776" s="16"/>
    </row>
    <row r="777" spans="2:4" x14ac:dyDescent="0.2">
      <c r="B777" s="5"/>
      <c r="C777" s="16"/>
      <c r="D777" s="16"/>
    </row>
    <row r="778" spans="2:4" x14ac:dyDescent="0.2">
      <c r="B778" s="5"/>
      <c r="C778" s="16"/>
      <c r="D778" s="16"/>
    </row>
    <row r="779" spans="2:4" x14ac:dyDescent="0.2">
      <c r="B779" s="5"/>
      <c r="C779" s="16"/>
      <c r="D779" s="16"/>
    </row>
    <row r="780" spans="2:4" x14ac:dyDescent="0.2">
      <c r="B780" s="5"/>
      <c r="C780" s="16"/>
      <c r="D780" s="16"/>
    </row>
    <row r="781" spans="2:4" x14ac:dyDescent="0.2">
      <c r="B781" s="5"/>
      <c r="C781" s="16"/>
      <c r="D781" s="16"/>
    </row>
    <row r="782" spans="2:4" x14ac:dyDescent="0.2">
      <c r="B782" s="5"/>
      <c r="C782" s="16"/>
      <c r="D782" s="16"/>
    </row>
    <row r="783" spans="2:4" x14ac:dyDescent="0.2">
      <c r="B783" s="5"/>
      <c r="C783" s="16"/>
      <c r="D783" s="16"/>
    </row>
    <row r="784" spans="2:4" x14ac:dyDescent="0.2">
      <c r="B784" s="5"/>
      <c r="C784" s="16"/>
      <c r="D784" s="16"/>
    </row>
    <row r="785" spans="2:4" x14ac:dyDescent="0.2">
      <c r="B785" s="5"/>
      <c r="C785" s="16"/>
      <c r="D785" s="16"/>
    </row>
    <row r="786" spans="2:4" x14ac:dyDescent="0.2">
      <c r="B786" s="5"/>
      <c r="C786" s="16"/>
      <c r="D786" s="16"/>
    </row>
    <row r="787" spans="2:4" x14ac:dyDescent="0.2">
      <c r="B787" s="5"/>
      <c r="C787" s="16"/>
      <c r="D787" s="16"/>
    </row>
    <row r="788" spans="2:4" x14ac:dyDescent="0.2">
      <c r="B788" s="5"/>
      <c r="C788" s="16"/>
      <c r="D788" s="16"/>
    </row>
    <row r="789" spans="2:4" x14ac:dyDescent="0.2">
      <c r="B789" s="5"/>
      <c r="C789" s="16"/>
      <c r="D789" s="16"/>
    </row>
    <row r="790" spans="2:4" x14ac:dyDescent="0.2">
      <c r="B790" s="5"/>
      <c r="C790" s="16"/>
      <c r="D790" s="16"/>
    </row>
    <row r="791" spans="2:4" x14ac:dyDescent="0.2">
      <c r="B791" s="5"/>
      <c r="C791" s="16"/>
      <c r="D791" s="16"/>
    </row>
    <row r="792" spans="2:4" x14ac:dyDescent="0.2">
      <c r="B792" s="5"/>
      <c r="C792" s="16"/>
      <c r="D792" s="16"/>
    </row>
    <row r="793" spans="2:4" x14ac:dyDescent="0.2">
      <c r="B793" s="5"/>
      <c r="C793" s="16"/>
      <c r="D793" s="16"/>
    </row>
    <row r="794" spans="2:4" x14ac:dyDescent="0.2">
      <c r="B794" s="5"/>
      <c r="C794" s="16"/>
      <c r="D794" s="16"/>
    </row>
    <row r="795" spans="2:4" x14ac:dyDescent="0.2">
      <c r="B795" s="5"/>
      <c r="C795" s="16"/>
      <c r="D795" s="16"/>
    </row>
    <row r="796" spans="2:4" x14ac:dyDescent="0.2">
      <c r="B796" s="5"/>
      <c r="C796" s="16"/>
      <c r="D796" s="16"/>
    </row>
    <row r="797" spans="2:4" x14ac:dyDescent="0.2">
      <c r="B797" s="5"/>
      <c r="C797" s="16"/>
      <c r="D797" s="16"/>
    </row>
    <row r="798" spans="2:4" x14ac:dyDescent="0.2">
      <c r="B798" s="5"/>
      <c r="C798" s="16"/>
      <c r="D798" s="16"/>
    </row>
    <row r="799" spans="2:4" x14ac:dyDescent="0.2">
      <c r="B799" s="5"/>
      <c r="C799" s="16"/>
      <c r="D799" s="16"/>
    </row>
    <row r="800" spans="2:4" x14ac:dyDescent="0.2">
      <c r="B800" s="5"/>
      <c r="C800" s="16"/>
      <c r="D800" s="16"/>
    </row>
    <row r="801" spans="2:4" x14ac:dyDescent="0.2">
      <c r="B801" s="5"/>
      <c r="C801" s="16"/>
      <c r="D801" s="16"/>
    </row>
    <row r="802" spans="2:4" x14ac:dyDescent="0.2">
      <c r="B802" s="5"/>
      <c r="C802" s="16"/>
      <c r="D802" s="16"/>
    </row>
    <row r="803" spans="2:4" x14ac:dyDescent="0.2">
      <c r="B803" s="5"/>
      <c r="C803" s="16"/>
      <c r="D803" s="16"/>
    </row>
    <row r="804" spans="2:4" x14ac:dyDescent="0.2">
      <c r="B804" s="5"/>
      <c r="C804" s="16"/>
      <c r="D804" s="16"/>
    </row>
    <row r="805" spans="2:4" x14ac:dyDescent="0.2">
      <c r="B805" s="5"/>
      <c r="C805" s="16"/>
      <c r="D805" s="16"/>
    </row>
    <row r="806" spans="2:4" x14ac:dyDescent="0.2">
      <c r="B806" s="5"/>
      <c r="C806" s="16"/>
      <c r="D806" s="16"/>
    </row>
    <row r="807" spans="2:4" x14ac:dyDescent="0.2">
      <c r="B807" s="5"/>
      <c r="C807" s="16"/>
      <c r="D807" s="16"/>
    </row>
    <row r="808" spans="2:4" x14ac:dyDescent="0.2">
      <c r="B808" s="5"/>
      <c r="C808" s="16"/>
      <c r="D808" s="16"/>
    </row>
    <row r="809" spans="2:4" x14ac:dyDescent="0.2">
      <c r="B809" s="5"/>
      <c r="C809" s="16"/>
      <c r="D809" s="16"/>
    </row>
    <row r="810" spans="2:4" x14ac:dyDescent="0.2">
      <c r="B810" s="5"/>
      <c r="C810" s="16"/>
      <c r="D810" s="16"/>
    </row>
    <row r="811" spans="2:4" x14ac:dyDescent="0.2">
      <c r="B811" s="5"/>
      <c r="C811" s="16"/>
      <c r="D811" s="16"/>
    </row>
    <row r="812" spans="2:4" x14ac:dyDescent="0.2">
      <c r="B812" s="5"/>
      <c r="C812" s="16"/>
      <c r="D812" s="16"/>
    </row>
    <row r="813" spans="2:4" x14ac:dyDescent="0.2">
      <c r="B813" s="5"/>
      <c r="C813" s="16"/>
      <c r="D813" s="16"/>
    </row>
    <row r="814" spans="2:4" x14ac:dyDescent="0.2">
      <c r="B814" s="5"/>
      <c r="C814" s="16"/>
      <c r="D814" s="16"/>
    </row>
    <row r="815" spans="2:4" x14ac:dyDescent="0.2">
      <c r="B815" s="5"/>
      <c r="C815" s="16"/>
      <c r="D815" s="16"/>
    </row>
    <row r="816" spans="2:4" x14ac:dyDescent="0.2">
      <c r="B816" s="5"/>
      <c r="C816" s="16"/>
      <c r="D816" s="16"/>
    </row>
    <row r="817" spans="2:4" x14ac:dyDescent="0.2">
      <c r="B817" s="5"/>
      <c r="C817" s="16"/>
      <c r="D817" s="16"/>
    </row>
    <row r="818" spans="2:4" x14ac:dyDescent="0.2">
      <c r="B818" s="5"/>
      <c r="C818" s="16"/>
      <c r="D818" s="16"/>
    </row>
    <row r="819" spans="2:4" x14ac:dyDescent="0.2">
      <c r="B819" s="5"/>
      <c r="C819" s="16"/>
      <c r="D819" s="16"/>
    </row>
    <row r="820" spans="2:4" x14ac:dyDescent="0.2">
      <c r="B820" s="5"/>
      <c r="C820" s="16"/>
      <c r="D820" s="16"/>
    </row>
    <row r="821" spans="2:4" x14ac:dyDescent="0.2">
      <c r="B821" s="5"/>
      <c r="C821" s="16"/>
      <c r="D821" s="16"/>
    </row>
    <row r="822" spans="2:4" x14ac:dyDescent="0.2">
      <c r="B822" s="5"/>
      <c r="C822" s="16"/>
      <c r="D822" s="16"/>
    </row>
    <row r="823" spans="2:4" x14ac:dyDescent="0.2">
      <c r="B823" s="5"/>
      <c r="C823" s="16"/>
      <c r="D823" s="16"/>
    </row>
    <row r="824" spans="2:4" x14ac:dyDescent="0.2">
      <c r="B824" s="5"/>
      <c r="C824" s="16"/>
      <c r="D824" s="16"/>
    </row>
    <row r="825" spans="2:4" x14ac:dyDescent="0.2">
      <c r="B825" s="5"/>
      <c r="C825" s="16"/>
      <c r="D825" s="16"/>
    </row>
    <row r="826" spans="2:4" x14ac:dyDescent="0.2">
      <c r="B826" s="5"/>
      <c r="C826" s="16"/>
      <c r="D826" s="16"/>
    </row>
    <row r="827" spans="2:4" x14ac:dyDescent="0.2">
      <c r="B827" s="5"/>
      <c r="C827" s="16"/>
      <c r="D827" s="16"/>
    </row>
    <row r="828" spans="2:4" x14ac:dyDescent="0.2">
      <c r="B828" s="5"/>
      <c r="C828" s="16"/>
      <c r="D828" s="16"/>
    </row>
    <row r="829" spans="2:4" x14ac:dyDescent="0.2">
      <c r="B829" s="5"/>
      <c r="C829" s="16"/>
      <c r="D829" s="16"/>
    </row>
    <row r="830" spans="2:4" x14ac:dyDescent="0.2">
      <c r="B830" s="5"/>
      <c r="C830" s="16"/>
      <c r="D830" s="16"/>
    </row>
    <row r="831" spans="2:4" x14ac:dyDescent="0.2">
      <c r="B831" s="5"/>
      <c r="C831" s="16"/>
      <c r="D831" s="16"/>
    </row>
    <row r="832" spans="2:4" x14ac:dyDescent="0.2">
      <c r="B832" s="5"/>
      <c r="C832" s="16"/>
      <c r="D832" s="16"/>
    </row>
    <row r="833" spans="2:4" x14ac:dyDescent="0.2">
      <c r="B833" s="5"/>
      <c r="C833" s="16"/>
      <c r="D833" s="16"/>
    </row>
    <row r="834" spans="2:4" x14ac:dyDescent="0.2">
      <c r="B834" s="5"/>
      <c r="C834" s="16"/>
      <c r="D834" s="16"/>
    </row>
    <row r="835" spans="2:4" x14ac:dyDescent="0.2">
      <c r="B835" s="5"/>
      <c r="C835" s="16"/>
      <c r="D835" s="16"/>
    </row>
    <row r="836" spans="2:4" x14ac:dyDescent="0.2">
      <c r="B836" s="5"/>
      <c r="C836" s="16"/>
      <c r="D836" s="16"/>
    </row>
    <row r="837" spans="2:4" x14ac:dyDescent="0.2">
      <c r="B837" s="5"/>
      <c r="C837" s="16"/>
      <c r="D837" s="16"/>
    </row>
    <row r="838" spans="2:4" x14ac:dyDescent="0.2">
      <c r="B838" s="5"/>
      <c r="C838" s="16"/>
      <c r="D838" s="16"/>
    </row>
    <row r="839" spans="2:4" x14ac:dyDescent="0.2">
      <c r="B839" s="5"/>
      <c r="C839" s="16"/>
      <c r="D839" s="16"/>
    </row>
    <row r="840" spans="2:4" x14ac:dyDescent="0.2">
      <c r="B840" s="5"/>
      <c r="C840" s="16"/>
      <c r="D840" s="16"/>
    </row>
    <row r="841" spans="2:4" x14ac:dyDescent="0.2">
      <c r="B841" s="5"/>
      <c r="C841" s="16"/>
      <c r="D841" s="16"/>
    </row>
    <row r="842" spans="2:4" x14ac:dyDescent="0.2">
      <c r="B842" s="5"/>
      <c r="C842" s="16"/>
      <c r="D842" s="16"/>
    </row>
    <row r="843" spans="2:4" x14ac:dyDescent="0.2">
      <c r="B843" s="5"/>
      <c r="C843" s="16"/>
      <c r="D843" s="16"/>
    </row>
    <row r="844" spans="2:4" x14ac:dyDescent="0.2">
      <c r="B844" s="5"/>
      <c r="C844" s="16"/>
      <c r="D844" s="16"/>
    </row>
    <row r="845" spans="2:4" x14ac:dyDescent="0.2">
      <c r="B845" s="5"/>
      <c r="C845" s="16"/>
      <c r="D845" s="16"/>
    </row>
    <row r="846" spans="2:4" x14ac:dyDescent="0.2">
      <c r="B846" s="5"/>
      <c r="C846" s="16"/>
      <c r="D846" s="16"/>
    </row>
    <row r="847" spans="2:4" x14ac:dyDescent="0.2">
      <c r="B847" s="5"/>
      <c r="C847" s="16"/>
      <c r="D847" s="16"/>
    </row>
    <row r="848" spans="2:4" x14ac:dyDescent="0.2">
      <c r="B848" s="5"/>
      <c r="C848" s="16"/>
      <c r="D848" s="16"/>
    </row>
    <row r="849" spans="2:4" x14ac:dyDescent="0.2">
      <c r="B849" s="5"/>
      <c r="C849" s="16"/>
      <c r="D849" s="16"/>
    </row>
    <row r="850" spans="2:4" x14ac:dyDescent="0.2">
      <c r="B850" s="5"/>
      <c r="C850" s="16"/>
      <c r="D850" s="16"/>
    </row>
    <row r="851" spans="2:4" x14ac:dyDescent="0.2">
      <c r="B851" s="5"/>
      <c r="C851" s="16"/>
      <c r="D851" s="16"/>
    </row>
    <row r="852" spans="2:4" x14ac:dyDescent="0.2">
      <c r="B852" s="5"/>
      <c r="C852" s="16"/>
      <c r="D852" s="16"/>
    </row>
    <row r="853" spans="2:4" x14ac:dyDescent="0.2">
      <c r="B853" s="5"/>
      <c r="C853" s="16"/>
      <c r="D853" s="16"/>
    </row>
    <row r="854" spans="2:4" x14ac:dyDescent="0.2">
      <c r="B854" s="5"/>
      <c r="C854" s="16"/>
      <c r="D854" s="16"/>
    </row>
    <row r="855" spans="2:4" x14ac:dyDescent="0.2">
      <c r="B855" s="5"/>
      <c r="C855" s="16"/>
      <c r="D855" s="16"/>
    </row>
    <row r="856" spans="2:4" x14ac:dyDescent="0.2">
      <c r="B856" s="5"/>
      <c r="C856" s="16"/>
      <c r="D856" s="16"/>
    </row>
    <row r="857" spans="2:4" x14ac:dyDescent="0.2">
      <c r="B857" s="5"/>
      <c r="C857" s="16"/>
      <c r="D857" s="16"/>
    </row>
    <row r="858" spans="2:4" x14ac:dyDescent="0.2">
      <c r="B858" s="5"/>
      <c r="C858" s="16"/>
      <c r="D858" s="16"/>
    </row>
    <row r="859" spans="2:4" x14ac:dyDescent="0.2">
      <c r="B859" s="5"/>
      <c r="C859" s="16"/>
      <c r="D859" s="16"/>
    </row>
    <row r="860" spans="2:4" x14ac:dyDescent="0.2">
      <c r="B860" s="5"/>
      <c r="C860" s="16"/>
      <c r="D860" s="16"/>
    </row>
    <row r="861" spans="2:4" x14ac:dyDescent="0.2">
      <c r="B861" s="5"/>
      <c r="C861" s="16"/>
      <c r="D861" s="16"/>
    </row>
    <row r="862" spans="2:4" x14ac:dyDescent="0.2">
      <c r="B862" s="5"/>
      <c r="C862" s="16"/>
      <c r="D862" s="16"/>
    </row>
    <row r="863" spans="2:4" x14ac:dyDescent="0.2">
      <c r="B863" s="5"/>
      <c r="C863" s="16"/>
      <c r="D863" s="16"/>
    </row>
    <row r="864" spans="2:4" x14ac:dyDescent="0.2">
      <c r="B864" s="5"/>
      <c r="C864" s="16"/>
      <c r="D864" s="16"/>
    </row>
    <row r="865" spans="2:4" x14ac:dyDescent="0.2">
      <c r="B865" s="5"/>
      <c r="C865" s="16"/>
      <c r="D865" s="16"/>
    </row>
    <row r="866" spans="2:4" x14ac:dyDescent="0.2">
      <c r="B866" s="5"/>
      <c r="C866" s="16"/>
      <c r="D866" s="16"/>
    </row>
    <row r="867" spans="2:4" x14ac:dyDescent="0.2">
      <c r="B867" s="5"/>
      <c r="C867" s="16"/>
      <c r="D867" s="16"/>
    </row>
    <row r="868" spans="2:4" x14ac:dyDescent="0.2">
      <c r="B868" s="5"/>
      <c r="C868" s="16"/>
      <c r="D868" s="16"/>
    </row>
    <row r="869" spans="2:4" x14ac:dyDescent="0.2">
      <c r="B869" s="5"/>
      <c r="C869" s="16"/>
      <c r="D869" s="16"/>
    </row>
    <row r="870" spans="2:4" x14ac:dyDescent="0.2">
      <c r="B870" s="5"/>
      <c r="C870" s="16"/>
      <c r="D870" s="16"/>
    </row>
    <row r="871" spans="2:4" x14ac:dyDescent="0.2">
      <c r="B871" s="5"/>
      <c r="C871" s="16"/>
      <c r="D871" s="16"/>
    </row>
    <row r="872" spans="2:4" x14ac:dyDescent="0.2">
      <c r="B872" s="5"/>
      <c r="C872" s="16"/>
      <c r="D872" s="16"/>
    </row>
    <row r="873" spans="2:4" x14ac:dyDescent="0.2">
      <c r="B873" s="5"/>
      <c r="C873" s="16"/>
      <c r="D873" s="16"/>
    </row>
    <row r="874" spans="2:4" x14ac:dyDescent="0.2">
      <c r="B874" s="5"/>
      <c r="C874" s="16"/>
      <c r="D874" s="16"/>
    </row>
    <row r="875" spans="2:4" x14ac:dyDescent="0.2">
      <c r="B875" s="5"/>
      <c r="C875" s="16"/>
      <c r="D875" s="16"/>
    </row>
    <row r="876" spans="2:4" x14ac:dyDescent="0.2">
      <c r="B876" s="5"/>
      <c r="C876" s="16"/>
      <c r="D876" s="16"/>
    </row>
    <row r="877" spans="2:4" x14ac:dyDescent="0.2">
      <c r="B877" s="5"/>
      <c r="C877" s="16"/>
      <c r="D877" s="16"/>
    </row>
    <row r="878" spans="2:4" x14ac:dyDescent="0.2">
      <c r="B878" s="5"/>
      <c r="C878" s="16"/>
      <c r="D878" s="16"/>
    </row>
    <row r="879" spans="2:4" x14ac:dyDescent="0.2">
      <c r="B879" s="5"/>
      <c r="C879" s="16"/>
      <c r="D879" s="16"/>
    </row>
    <row r="880" spans="2:4" x14ac:dyDescent="0.2">
      <c r="B880" s="5"/>
      <c r="C880" s="16"/>
      <c r="D880" s="16"/>
    </row>
    <row r="881" spans="2:4" x14ac:dyDescent="0.2">
      <c r="B881" s="5"/>
      <c r="C881" s="16"/>
      <c r="D881" s="16"/>
    </row>
    <row r="882" spans="2:4" x14ac:dyDescent="0.2">
      <c r="B882" s="5"/>
      <c r="C882" s="16"/>
      <c r="D882" s="16"/>
    </row>
    <row r="883" spans="2:4" x14ac:dyDescent="0.2">
      <c r="B883" s="5"/>
      <c r="C883" s="16"/>
      <c r="D883" s="16"/>
    </row>
    <row r="884" spans="2:4" x14ac:dyDescent="0.2">
      <c r="B884" s="5"/>
      <c r="C884" s="16"/>
      <c r="D884" s="16"/>
    </row>
    <row r="885" spans="2:4" x14ac:dyDescent="0.2">
      <c r="B885" s="5"/>
      <c r="C885" s="16"/>
      <c r="D885" s="16"/>
    </row>
    <row r="886" spans="2:4" x14ac:dyDescent="0.2">
      <c r="B886" s="5"/>
      <c r="C886" s="16"/>
      <c r="D886" s="16"/>
    </row>
    <row r="887" spans="2:4" x14ac:dyDescent="0.2">
      <c r="B887" s="5"/>
      <c r="C887" s="16"/>
      <c r="D887" s="16"/>
    </row>
    <row r="888" spans="2:4" x14ac:dyDescent="0.2">
      <c r="B888" s="5"/>
      <c r="C888" s="16"/>
      <c r="D888" s="16"/>
    </row>
    <row r="889" spans="2:4" x14ac:dyDescent="0.2">
      <c r="B889" s="5"/>
      <c r="C889" s="16"/>
      <c r="D889" s="16"/>
    </row>
    <row r="890" spans="2:4" x14ac:dyDescent="0.2">
      <c r="B890" s="5"/>
      <c r="C890" s="16"/>
      <c r="D890" s="16"/>
    </row>
    <row r="891" spans="2:4" x14ac:dyDescent="0.2">
      <c r="B891" s="5"/>
      <c r="C891" s="16"/>
      <c r="D891" s="16"/>
    </row>
    <row r="892" spans="2:4" x14ac:dyDescent="0.2">
      <c r="B892" s="5"/>
      <c r="C892" s="16"/>
      <c r="D892" s="16"/>
    </row>
    <row r="893" spans="2:4" x14ac:dyDescent="0.2">
      <c r="B893" s="5"/>
      <c r="C893" s="16"/>
      <c r="D893" s="16"/>
    </row>
    <row r="894" spans="2:4" x14ac:dyDescent="0.2">
      <c r="B894" s="5"/>
      <c r="C894" s="16"/>
      <c r="D894" s="16"/>
    </row>
    <row r="895" spans="2:4" x14ac:dyDescent="0.2">
      <c r="B895" s="5"/>
      <c r="C895" s="16"/>
      <c r="D895" s="16"/>
    </row>
    <row r="896" spans="2:4" x14ac:dyDescent="0.2">
      <c r="B896" s="5"/>
      <c r="C896" s="16"/>
      <c r="D896" s="16"/>
    </row>
    <row r="897" spans="2:4" x14ac:dyDescent="0.2">
      <c r="B897" s="5"/>
      <c r="C897" s="16"/>
      <c r="D897" s="16"/>
    </row>
    <row r="898" spans="2:4" x14ac:dyDescent="0.2">
      <c r="B898" s="5"/>
      <c r="C898" s="16"/>
      <c r="D898" s="16"/>
    </row>
    <row r="899" spans="2:4" x14ac:dyDescent="0.2">
      <c r="B899" s="5"/>
      <c r="C899" s="16"/>
      <c r="D899" s="16"/>
    </row>
    <row r="900" spans="2:4" x14ac:dyDescent="0.2">
      <c r="B900" s="5"/>
      <c r="C900" s="16"/>
      <c r="D900" s="16"/>
    </row>
    <row r="901" spans="2:4" x14ac:dyDescent="0.2">
      <c r="B901" s="5"/>
      <c r="C901" s="16"/>
      <c r="D901" s="16"/>
    </row>
    <row r="902" spans="2:4" x14ac:dyDescent="0.2">
      <c r="B902" s="5"/>
      <c r="C902" s="16"/>
      <c r="D902" s="16"/>
    </row>
    <row r="903" spans="2:4" x14ac:dyDescent="0.2">
      <c r="B903" s="5"/>
      <c r="C903" s="16"/>
      <c r="D903" s="16"/>
    </row>
    <row r="904" spans="2:4" x14ac:dyDescent="0.2">
      <c r="B904" s="5"/>
      <c r="C904" s="16"/>
      <c r="D904" s="16"/>
    </row>
    <row r="905" spans="2:4" x14ac:dyDescent="0.2">
      <c r="B905" s="5"/>
      <c r="C905" s="16"/>
      <c r="D905" s="16"/>
    </row>
    <row r="906" spans="2:4" x14ac:dyDescent="0.2">
      <c r="B906" s="5"/>
      <c r="C906" s="16"/>
      <c r="D906" s="16"/>
    </row>
    <row r="907" spans="2:4" x14ac:dyDescent="0.2">
      <c r="B907" s="5"/>
      <c r="C907" s="16"/>
      <c r="D907" s="16"/>
    </row>
    <row r="908" spans="2:4" x14ac:dyDescent="0.2">
      <c r="B908" s="5"/>
      <c r="C908" s="16"/>
      <c r="D908" s="16"/>
    </row>
    <row r="909" spans="2:4" x14ac:dyDescent="0.2">
      <c r="B909" s="5"/>
      <c r="C909" s="16"/>
      <c r="D909" s="16"/>
    </row>
    <row r="910" spans="2:4" x14ac:dyDescent="0.2">
      <c r="B910" s="5"/>
      <c r="C910" s="16"/>
      <c r="D910" s="16"/>
    </row>
    <row r="911" spans="2:4" x14ac:dyDescent="0.2">
      <c r="B911" s="5"/>
      <c r="C911" s="16"/>
      <c r="D911" s="16"/>
    </row>
    <row r="912" spans="2:4" x14ac:dyDescent="0.2">
      <c r="B912" s="5"/>
      <c r="C912" s="16"/>
      <c r="D912" s="16"/>
    </row>
    <row r="913" spans="2:4" x14ac:dyDescent="0.2">
      <c r="B913" s="5"/>
      <c r="C913" s="16"/>
      <c r="D913" s="16"/>
    </row>
    <row r="914" spans="2:4" x14ac:dyDescent="0.2">
      <c r="B914" s="5"/>
      <c r="C914" s="16"/>
      <c r="D914" s="16"/>
    </row>
    <row r="915" spans="2:4" x14ac:dyDescent="0.2">
      <c r="B915" s="5"/>
      <c r="C915" s="16"/>
      <c r="D915" s="16"/>
    </row>
    <row r="916" spans="2:4" x14ac:dyDescent="0.2">
      <c r="B916" s="5"/>
      <c r="C916" s="16"/>
      <c r="D916" s="16"/>
    </row>
    <row r="917" spans="2:4" x14ac:dyDescent="0.2">
      <c r="B917" s="5"/>
      <c r="C917" s="16"/>
      <c r="D917" s="16"/>
    </row>
    <row r="918" spans="2:4" x14ac:dyDescent="0.2">
      <c r="B918" s="5"/>
      <c r="C918" s="16"/>
      <c r="D918" s="16"/>
    </row>
    <row r="919" spans="2:4" x14ac:dyDescent="0.2">
      <c r="B919" s="5"/>
      <c r="C919" s="16"/>
      <c r="D919" s="16"/>
    </row>
    <row r="920" spans="2:4" x14ac:dyDescent="0.2">
      <c r="B920" s="5"/>
      <c r="C920" s="16"/>
      <c r="D920" s="16"/>
    </row>
    <row r="921" spans="2:4" x14ac:dyDescent="0.2">
      <c r="B921" s="5"/>
      <c r="C921" s="16"/>
      <c r="D921" s="16"/>
    </row>
    <row r="922" spans="2:4" x14ac:dyDescent="0.2">
      <c r="B922" s="5"/>
      <c r="C922" s="16"/>
      <c r="D922" s="16"/>
    </row>
    <row r="923" spans="2:4" x14ac:dyDescent="0.2">
      <c r="B923" s="5"/>
      <c r="C923" s="16"/>
      <c r="D923" s="16"/>
    </row>
    <row r="924" spans="2:4" x14ac:dyDescent="0.2">
      <c r="B924" s="5"/>
      <c r="C924" s="16"/>
      <c r="D924" s="16"/>
    </row>
    <row r="925" spans="2:4" x14ac:dyDescent="0.2">
      <c r="B925" s="5"/>
      <c r="C925" s="16"/>
      <c r="D925" s="16"/>
    </row>
    <row r="926" spans="2:4" x14ac:dyDescent="0.2">
      <c r="B926" s="5"/>
      <c r="C926" s="16"/>
      <c r="D926" s="16"/>
    </row>
    <row r="927" spans="2:4" x14ac:dyDescent="0.2">
      <c r="B927" s="5"/>
      <c r="C927" s="16"/>
      <c r="D927" s="16"/>
    </row>
    <row r="928" spans="2:4" x14ac:dyDescent="0.2">
      <c r="B928" s="5"/>
      <c r="C928" s="16"/>
      <c r="D928" s="16"/>
    </row>
    <row r="929" spans="2:4" x14ac:dyDescent="0.2">
      <c r="B929" s="5"/>
      <c r="C929" s="16"/>
      <c r="D929" s="16"/>
    </row>
    <row r="930" spans="2:4" x14ac:dyDescent="0.2">
      <c r="B930" s="5"/>
      <c r="C930" s="16"/>
      <c r="D930" s="16"/>
    </row>
    <row r="931" spans="2:4" x14ac:dyDescent="0.2">
      <c r="B931" s="5"/>
      <c r="C931" s="16"/>
      <c r="D931" s="16"/>
    </row>
    <row r="932" spans="2:4" x14ac:dyDescent="0.2">
      <c r="B932" s="5"/>
      <c r="C932" s="16"/>
      <c r="D932" s="16"/>
    </row>
    <row r="933" spans="2:4" x14ac:dyDescent="0.2">
      <c r="B933" s="5"/>
      <c r="C933" s="16"/>
      <c r="D933" s="16"/>
    </row>
    <row r="934" spans="2:4" x14ac:dyDescent="0.2">
      <c r="B934" s="5"/>
      <c r="C934" s="16"/>
      <c r="D934" s="16"/>
    </row>
    <row r="935" spans="2:4" x14ac:dyDescent="0.2">
      <c r="B935" s="5"/>
      <c r="C935" s="16"/>
      <c r="D935" s="16"/>
    </row>
    <row r="936" spans="2:4" x14ac:dyDescent="0.2">
      <c r="B936" s="5"/>
      <c r="C936" s="16"/>
      <c r="D936" s="16"/>
    </row>
    <row r="937" spans="2:4" x14ac:dyDescent="0.2">
      <c r="B937" s="5"/>
      <c r="C937" s="16"/>
      <c r="D937" s="16"/>
    </row>
    <row r="938" spans="2:4" x14ac:dyDescent="0.2">
      <c r="B938" s="5"/>
      <c r="C938" s="16"/>
      <c r="D938" s="16"/>
    </row>
    <row r="939" spans="2:4" x14ac:dyDescent="0.2">
      <c r="B939" s="5"/>
      <c r="C939" s="16"/>
      <c r="D939" s="16"/>
    </row>
    <row r="940" spans="2:4" x14ac:dyDescent="0.2">
      <c r="B940" s="5"/>
      <c r="C940" s="16"/>
      <c r="D940" s="16"/>
    </row>
    <row r="941" spans="2:4" x14ac:dyDescent="0.2">
      <c r="B941" s="5"/>
      <c r="C941" s="16"/>
      <c r="D941" s="16"/>
    </row>
    <row r="942" spans="2:4" x14ac:dyDescent="0.2">
      <c r="B942" s="5"/>
      <c r="C942" s="16"/>
      <c r="D942" s="16"/>
    </row>
    <row r="943" spans="2:4" x14ac:dyDescent="0.2">
      <c r="B943" s="5"/>
      <c r="C943" s="16"/>
      <c r="D943" s="16"/>
    </row>
    <row r="944" spans="2:4" x14ac:dyDescent="0.2">
      <c r="B944" s="5"/>
      <c r="C944" s="16"/>
      <c r="D944" s="16"/>
    </row>
    <row r="945" spans="2:4" x14ac:dyDescent="0.2">
      <c r="B945" s="5"/>
      <c r="C945" s="16"/>
      <c r="D945" s="16"/>
    </row>
    <row r="946" spans="2:4" x14ac:dyDescent="0.2">
      <c r="B946" s="5"/>
      <c r="C946" s="16"/>
      <c r="D946" s="16"/>
    </row>
    <row r="947" spans="2:4" x14ac:dyDescent="0.2">
      <c r="B947" s="5"/>
      <c r="C947" s="16"/>
      <c r="D947" s="16"/>
    </row>
    <row r="948" spans="2:4" x14ac:dyDescent="0.2">
      <c r="B948" s="5"/>
      <c r="C948" s="16"/>
      <c r="D948" s="16"/>
    </row>
    <row r="949" spans="2:4" x14ac:dyDescent="0.2">
      <c r="B949" s="5"/>
      <c r="C949" s="16"/>
      <c r="D949" s="16"/>
    </row>
    <row r="950" spans="2:4" x14ac:dyDescent="0.2">
      <c r="B950" s="5"/>
      <c r="C950" s="16"/>
      <c r="D950" s="16"/>
    </row>
    <row r="951" spans="2:4" x14ac:dyDescent="0.2">
      <c r="B951" s="5"/>
      <c r="C951" s="16"/>
      <c r="D951" s="16"/>
    </row>
    <row r="952" spans="2:4" x14ac:dyDescent="0.2">
      <c r="B952" s="5"/>
      <c r="C952" s="16"/>
      <c r="D952" s="16"/>
    </row>
    <row r="953" spans="2:4" x14ac:dyDescent="0.2">
      <c r="B953" s="5"/>
      <c r="C953" s="16"/>
      <c r="D953" s="16"/>
    </row>
    <row r="954" spans="2:4" x14ac:dyDescent="0.2">
      <c r="B954" s="5"/>
      <c r="C954" s="16"/>
      <c r="D954" s="16"/>
    </row>
    <row r="955" spans="2:4" x14ac:dyDescent="0.2">
      <c r="B955" s="5"/>
      <c r="C955" s="16"/>
      <c r="D955" s="16"/>
    </row>
    <row r="956" spans="2:4" x14ac:dyDescent="0.2">
      <c r="B956" s="5"/>
      <c r="C956" s="16"/>
      <c r="D956" s="16"/>
    </row>
    <row r="957" spans="2:4" x14ac:dyDescent="0.2">
      <c r="B957" s="5"/>
      <c r="C957" s="16"/>
      <c r="D957" s="16"/>
    </row>
    <row r="958" spans="2:4" x14ac:dyDescent="0.2">
      <c r="B958" s="5"/>
      <c r="C958" s="16"/>
      <c r="D958" s="16"/>
    </row>
    <row r="959" spans="2:4" x14ac:dyDescent="0.2">
      <c r="B959" s="5"/>
      <c r="C959" s="16"/>
      <c r="D959" s="16"/>
    </row>
    <row r="960" spans="2:4" x14ac:dyDescent="0.2">
      <c r="B960" s="5"/>
      <c r="C960" s="16"/>
      <c r="D960" s="16"/>
    </row>
    <row r="961" spans="2:4" x14ac:dyDescent="0.2">
      <c r="B961" s="5"/>
      <c r="C961" s="16"/>
      <c r="D961" s="16"/>
    </row>
    <row r="962" spans="2:4" x14ac:dyDescent="0.2">
      <c r="B962" s="5"/>
      <c r="C962" s="16"/>
      <c r="D962" s="16"/>
    </row>
    <row r="963" spans="2:4" x14ac:dyDescent="0.2">
      <c r="B963" s="5"/>
      <c r="C963" s="16"/>
      <c r="D963" s="16"/>
    </row>
    <row r="964" spans="2:4" x14ac:dyDescent="0.2">
      <c r="B964" s="5"/>
      <c r="C964" s="16"/>
      <c r="D964" s="16"/>
    </row>
    <row r="965" spans="2:4" x14ac:dyDescent="0.2">
      <c r="B965" s="5"/>
      <c r="C965" s="16"/>
      <c r="D965" s="16"/>
    </row>
    <row r="966" spans="2:4" x14ac:dyDescent="0.2">
      <c r="B966" s="5"/>
      <c r="C966" s="16"/>
      <c r="D966" s="16"/>
    </row>
    <row r="967" spans="2:4" x14ac:dyDescent="0.2">
      <c r="B967" s="5"/>
      <c r="C967" s="16"/>
      <c r="D967" s="16"/>
    </row>
    <row r="968" spans="2:4" x14ac:dyDescent="0.2">
      <c r="B968" s="5"/>
      <c r="C968" s="16"/>
      <c r="D968" s="16"/>
    </row>
    <row r="969" spans="2:4" x14ac:dyDescent="0.2">
      <c r="B969" s="5"/>
      <c r="C969" s="16"/>
      <c r="D969" s="16"/>
    </row>
    <row r="970" spans="2:4" x14ac:dyDescent="0.2">
      <c r="B970" s="5"/>
      <c r="C970" s="16"/>
      <c r="D970" s="16"/>
    </row>
    <row r="971" spans="2:4" x14ac:dyDescent="0.2">
      <c r="B971" s="5"/>
      <c r="C971" s="16"/>
      <c r="D971" s="16"/>
    </row>
    <row r="972" spans="2:4" x14ac:dyDescent="0.2">
      <c r="B972" s="5"/>
      <c r="C972" s="16"/>
      <c r="D972" s="16"/>
    </row>
    <row r="973" spans="2:4" x14ac:dyDescent="0.2">
      <c r="B973" s="5"/>
      <c r="C973" s="16"/>
      <c r="D973" s="16"/>
    </row>
    <row r="974" spans="2:4" x14ac:dyDescent="0.2">
      <c r="B974" s="5"/>
      <c r="C974" s="16"/>
      <c r="D974" s="16"/>
    </row>
    <row r="975" spans="2:4" x14ac:dyDescent="0.2">
      <c r="B975" s="5"/>
      <c r="C975" s="16"/>
      <c r="D975" s="16"/>
    </row>
    <row r="976" spans="2:4" x14ac:dyDescent="0.2">
      <c r="B976" s="5"/>
      <c r="C976" s="16"/>
      <c r="D976" s="16"/>
    </row>
    <row r="977" spans="2:4" x14ac:dyDescent="0.2">
      <c r="B977" s="5"/>
      <c r="C977" s="16"/>
      <c r="D977" s="16"/>
    </row>
    <row r="978" spans="2:4" x14ac:dyDescent="0.2">
      <c r="B978" s="5"/>
      <c r="C978" s="16"/>
      <c r="D978" s="16"/>
    </row>
    <row r="979" spans="2:4" x14ac:dyDescent="0.2">
      <c r="B979" s="5"/>
      <c r="C979" s="16"/>
      <c r="D979" s="16"/>
    </row>
    <row r="980" spans="2:4" x14ac:dyDescent="0.2">
      <c r="B980" s="5"/>
      <c r="C980" s="16"/>
      <c r="D980" s="16"/>
    </row>
    <row r="981" spans="2:4" x14ac:dyDescent="0.2">
      <c r="B981" s="5"/>
      <c r="C981" s="16"/>
      <c r="D981" s="16"/>
    </row>
    <row r="982" spans="2:4" x14ac:dyDescent="0.2">
      <c r="B982" s="5"/>
      <c r="C982" s="16"/>
      <c r="D982" s="16"/>
    </row>
    <row r="983" spans="2:4" x14ac:dyDescent="0.2">
      <c r="B983" s="5"/>
      <c r="C983" s="16"/>
      <c r="D983" s="16"/>
    </row>
    <row r="984" spans="2:4" x14ac:dyDescent="0.2">
      <c r="B984" s="5"/>
      <c r="C984" s="16"/>
      <c r="D984" s="16"/>
    </row>
    <row r="985" spans="2:4" x14ac:dyDescent="0.2">
      <c r="B985" s="5"/>
      <c r="C985" s="16"/>
      <c r="D985" s="16"/>
    </row>
    <row r="986" spans="2:4" x14ac:dyDescent="0.2">
      <c r="B986" s="5"/>
      <c r="C986" s="16"/>
      <c r="D986" s="16"/>
    </row>
    <row r="987" spans="2:4" x14ac:dyDescent="0.2">
      <c r="B987" s="5"/>
      <c r="C987" s="16"/>
      <c r="D987" s="16"/>
    </row>
    <row r="988" spans="2:4" x14ac:dyDescent="0.2">
      <c r="B988" s="5"/>
      <c r="C988" s="16"/>
      <c r="D988" s="16"/>
    </row>
    <row r="989" spans="2:4" x14ac:dyDescent="0.2">
      <c r="B989" s="5"/>
      <c r="C989" s="16"/>
      <c r="D989" s="16"/>
    </row>
    <row r="990" spans="2:4" x14ac:dyDescent="0.2">
      <c r="B990" s="5"/>
      <c r="C990" s="16"/>
      <c r="D990" s="16"/>
    </row>
    <row r="991" spans="2:4" x14ac:dyDescent="0.2">
      <c r="B991" s="5"/>
      <c r="C991" s="16"/>
      <c r="D991" s="16"/>
    </row>
    <row r="992" spans="2:4" x14ac:dyDescent="0.2">
      <c r="B992" s="5"/>
      <c r="C992" s="16"/>
      <c r="D992" s="16"/>
    </row>
    <row r="993" spans="2:4" x14ac:dyDescent="0.2">
      <c r="B993" s="5"/>
      <c r="C993" s="16"/>
      <c r="D993" s="16"/>
    </row>
    <row r="994" spans="2:4" x14ac:dyDescent="0.2">
      <c r="B994" s="5"/>
      <c r="C994" s="16"/>
      <c r="D994" s="16"/>
    </row>
    <row r="995" spans="2:4" x14ac:dyDescent="0.2">
      <c r="B995" s="5"/>
      <c r="C995" s="16"/>
      <c r="D995" s="16"/>
    </row>
    <row r="996" spans="2:4" x14ac:dyDescent="0.2">
      <c r="B996" s="5"/>
      <c r="C996" s="16"/>
      <c r="D996" s="16"/>
    </row>
    <row r="997" spans="2:4" x14ac:dyDescent="0.2">
      <c r="B997" s="5"/>
      <c r="C997" s="16"/>
      <c r="D997" s="16"/>
    </row>
    <row r="998" spans="2:4" x14ac:dyDescent="0.2">
      <c r="B998" s="5"/>
      <c r="C998" s="16"/>
      <c r="D998" s="16"/>
    </row>
    <row r="999" spans="2:4" x14ac:dyDescent="0.2">
      <c r="B999" s="5"/>
      <c r="C999" s="16"/>
      <c r="D999" s="16"/>
    </row>
    <row r="1000" spans="2:4" x14ac:dyDescent="0.2">
      <c r="B1000" s="5"/>
      <c r="C1000" s="16"/>
      <c r="D1000" s="16"/>
    </row>
    <row r="1001" spans="2:4" x14ac:dyDescent="0.2">
      <c r="B1001" s="5"/>
      <c r="C1001" s="16"/>
      <c r="D1001" s="16"/>
    </row>
    <row r="1002" spans="2:4" x14ac:dyDescent="0.2">
      <c r="B1002" s="5"/>
      <c r="C1002" s="16"/>
      <c r="D1002" s="16"/>
    </row>
    <row r="1003" spans="2:4" x14ac:dyDescent="0.2">
      <c r="B1003" s="5"/>
      <c r="C1003" s="16"/>
      <c r="D1003" s="16"/>
    </row>
    <row r="1004" spans="2:4" x14ac:dyDescent="0.2">
      <c r="B1004" s="5"/>
      <c r="C1004" s="16"/>
      <c r="D1004" s="16"/>
    </row>
    <row r="1005" spans="2:4" x14ac:dyDescent="0.2">
      <c r="B1005" s="5"/>
      <c r="C1005" s="16"/>
      <c r="D1005" s="16"/>
    </row>
    <row r="1006" spans="2:4" x14ac:dyDescent="0.2">
      <c r="B1006" s="5"/>
      <c r="C1006" s="16"/>
      <c r="D1006" s="16"/>
    </row>
    <row r="1007" spans="2:4" x14ac:dyDescent="0.2">
      <c r="B1007" s="5"/>
      <c r="C1007" s="16"/>
      <c r="D1007" s="16"/>
    </row>
    <row r="1008" spans="2:4" x14ac:dyDescent="0.2">
      <c r="B1008" s="5"/>
      <c r="C1008" s="16"/>
      <c r="D1008" s="16"/>
    </row>
    <row r="1009" spans="2:4" x14ac:dyDescent="0.2">
      <c r="B1009" s="5"/>
      <c r="C1009" s="16"/>
      <c r="D1009" s="16"/>
    </row>
    <row r="1010" spans="2:4" x14ac:dyDescent="0.2">
      <c r="B1010" s="5"/>
      <c r="C1010" s="16"/>
      <c r="D1010" s="16"/>
    </row>
    <row r="1011" spans="2:4" x14ac:dyDescent="0.2">
      <c r="B1011" s="5"/>
      <c r="C1011" s="16"/>
      <c r="D1011" s="16"/>
    </row>
    <row r="1012" spans="2:4" x14ac:dyDescent="0.2">
      <c r="B1012" s="5"/>
      <c r="C1012" s="16"/>
      <c r="D1012" s="16"/>
    </row>
    <row r="1013" spans="2:4" x14ac:dyDescent="0.2">
      <c r="B1013" s="5"/>
      <c r="C1013" s="16"/>
      <c r="D1013" s="16"/>
    </row>
    <row r="1014" spans="2:4" x14ac:dyDescent="0.2">
      <c r="B1014" s="5"/>
      <c r="C1014" s="16"/>
      <c r="D1014" s="16"/>
    </row>
    <row r="1015" spans="2:4" x14ac:dyDescent="0.2">
      <c r="B1015" s="5"/>
      <c r="C1015" s="16"/>
      <c r="D1015" s="16"/>
    </row>
    <row r="1016" spans="2:4" x14ac:dyDescent="0.2">
      <c r="B1016" s="5"/>
      <c r="C1016" s="16"/>
      <c r="D1016" s="16"/>
    </row>
    <row r="1017" spans="2:4" x14ac:dyDescent="0.2">
      <c r="B1017" s="5"/>
      <c r="C1017" s="16"/>
      <c r="D1017" s="16"/>
    </row>
    <row r="1018" spans="2:4" x14ac:dyDescent="0.2">
      <c r="B1018" s="5"/>
      <c r="C1018" s="16"/>
      <c r="D1018" s="16"/>
    </row>
    <row r="1019" spans="2:4" x14ac:dyDescent="0.2">
      <c r="B1019" s="5"/>
      <c r="C1019" s="16"/>
      <c r="D1019" s="16"/>
    </row>
    <row r="1020" spans="2:4" x14ac:dyDescent="0.2">
      <c r="B1020" s="5"/>
      <c r="C1020" s="16"/>
      <c r="D1020" s="16"/>
    </row>
    <row r="1021" spans="2:4" x14ac:dyDescent="0.2">
      <c r="B1021" s="5"/>
      <c r="C1021" s="16"/>
      <c r="D1021" s="16"/>
    </row>
    <row r="1022" spans="2:4" x14ac:dyDescent="0.2">
      <c r="B1022" s="5"/>
      <c r="C1022" s="16"/>
      <c r="D1022" s="16"/>
    </row>
    <row r="1023" spans="2:4" x14ac:dyDescent="0.2">
      <c r="B1023" s="5"/>
      <c r="C1023" s="16"/>
      <c r="D1023" s="16"/>
    </row>
    <row r="1024" spans="2:4" x14ac:dyDescent="0.2">
      <c r="B1024" s="5"/>
      <c r="C1024" s="16"/>
      <c r="D1024" s="16"/>
    </row>
    <row r="1025" spans="2:4" x14ac:dyDescent="0.2">
      <c r="B1025" s="5"/>
      <c r="C1025" s="16"/>
      <c r="D1025" s="16"/>
    </row>
    <row r="1026" spans="2:4" x14ac:dyDescent="0.2">
      <c r="B1026" s="5"/>
      <c r="C1026" s="16"/>
      <c r="D1026" s="16"/>
    </row>
    <row r="1027" spans="2:4" x14ac:dyDescent="0.2">
      <c r="B1027" s="5"/>
      <c r="C1027" s="16"/>
      <c r="D1027" s="16"/>
    </row>
    <row r="1028" spans="2:4" x14ac:dyDescent="0.2">
      <c r="B1028" s="5"/>
      <c r="C1028" s="16"/>
      <c r="D1028" s="16"/>
    </row>
    <row r="1029" spans="2:4" x14ac:dyDescent="0.2">
      <c r="B1029" s="5"/>
      <c r="C1029" s="16"/>
      <c r="D1029" s="16"/>
    </row>
    <row r="1030" spans="2:4" x14ac:dyDescent="0.2">
      <c r="B1030" s="5"/>
      <c r="C1030" s="16"/>
      <c r="D1030" s="16"/>
    </row>
    <row r="1031" spans="2:4" x14ac:dyDescent="0.2">
      <c r="B1031" s="5"/>
      <c r="C1031" s="16"/>
      <c r="D1031" s="16"/>
    </row>
    <row r="1032" spans="2:4" x14ac:dyDescent="0.2">
      <c r="B1032" s="5"/>
      <c r="C1032" s="16"/>
      <c r="D1032" s="16"/>
    </row>
    <row r="1033" spans="2:4" x14ac:dyDescent="0.2">
      <c r="B1033" s="5"/>
      <c r="C1033" s="16"/>
      <c r="D1033" s="16"/>
    </row>
    <row r="1034" spans="2:4" x14ac:dyDescent="0.2">
      <c r="B1034" s="5"/>
      <c r="C1034" s="16"/>
      <c r="D1034" s="16"/>
    </row>
    <row r="1035" spans="2:4" x14ac:dyDescent="0.2">
      <c r="B1035" s="5"/>
      <c r="C1035" s="16"/>
      <c r="D1035" s="16"/>
    </row>
    <row r="1036" spans="2:4" x14ac:dyDescent="0.2">
      <c r="B1036" s="5"/>
      <c r="C1036" s="16"/>
      <c r="D1036" s="16"/>
    </row>
    <row r="1037" spans="2:4" x14ac:dyDescent="0.2">
      <c r="B1037" s="5"/>
      <c r="C1037" s="16"/>
      <c r="D1037" s="16"/>
    </row>
    <row r="1038" spans="2:4" x14ac:dyDescent="0.2">
      <c r="B1038" s="5"/>
      <c r="C1038" s="16"/>
      <c r="D1038" s="16"/>
    </row>
    <row r="1039" spans="2:4" x14ac:dyDescent="0.2">
      <c r="B1039" s="5"/>
      <c r="C1039" s="16"/>
      <c r="D1039" s="16"/>
    </row>
    <row r="1040" spans="2:4" x14ac:dyDescent="0.2">
      <c r="B1040" s="5"/>
      <c r="C1040" s="16"/>
      <c r="D1040" s="16"/>
    </row>
    <row r="1041" spans="2:4" x14ac:dyDescent="0.2">
      <c r="B1041" s="5"/>
      <c r="C1041" s="16"/>
      <c r="D1041" s="16"/>
    </row>
    <row r="1042" spans="2:4" x14ac:dyDescent="0.2">
      <c r="B1042" s="5"/>
      <c r="C1042" s="16"/>
      <c r="D1042" s="16"/>
    </row>
    <row r="1043" spans="2:4" x14ac:dyDescent="0.2">
      <c r="B1043" s="5"/>
      <c r="C1043" s="16"/>
      <c r="D1043" s="16"/>
    </row>
    <row r="1044" spans="2:4" x14ac:dyDescent="0.2">
      <c r="B1044" s="5"/>
      <c r="C1044" s="16"/>
      <c r="D1044" s="16"/>
    </row>
    <row r="1045" spans="2:4" x14ac:dyDescent="0.2">
      <c r="B1045" s="5"/>
      <c r="C1045" s="16"/>
      <c r="D1045" s="16"/>
    </row>
    <row r="1046" spans="2:4" x14ac:dyDescent="0.2">
      <c r="B1046" s="5"/>
      <c r="C1046" s="16"/>
      <c r="D1046" s="16"/>
    </row>
    <row r="1047" spans="2:4" x14ac:dyDescent="0.2">
      <c r="B1047" s="5"/>
      <c r="C1047" s="16"/>
      <c r="D1047" s="16"/>
    </row>
    <row r="1048" spans="2:4" x14ac:dyDescent="0.2">
      <c r="B1048" s="5"/>
      <c r="C1048" s="16"/>
      <c r="D1048" s="16"/>
    </row>
    <row r="1049" spans="2:4" x14ac:dyDescent="0.2">
      <c r="B1049" s="5"/>
      <c r="C1049" s="16"/>
      <c r="D1049" s="16"/>
    </row>
    <row r="1050" spans="2:4" x14ac:dyDescent="0.2">
      <c r="B1050" s="5"/>
      <c r="C1050" s="16"/>
      <c r="D1050" s="16"/>
    </row>
    <row r="1051" spans="2:4" x14ac:dyDescent="0.2">
      <c r="B1051" s="5"/>
      <c r="C1051" s="16"/>
      <c r="D1051" s="16"/>
    </row>
    <row r="1052" spans="2:4" x14ac:dyDescent="0.2">
      <c r="B1052" s="5"/>
      <c r="C1052" s="16"/>
      <c r="D1052" s="16"/>
    </row>
    <row r="1053" spans="2:4" x14ac:dyDescent="0.2">
      <c r="B1053" s="5"/>
      <c r="C1053" s="16"/>
      <c r="D1053" s="16"/>
    </row>
    <row r="1054" spans="2:4" x14ac:dyDescent="0.2">
      <c r="B1054" s="5"/>
      <c r="C1054" s="16"/>
      <c r="D1054" s="16"/>
    </row>
    <row r="1055" spans="2:4" x14ac:dyDescent="0.2">
      <c r="B1055" s="5"/>
      <c r="C1055" s="16"/>
      <c r="D1055" s="16"/>
    </row>
    <row r="1056" spans="2:4" x14ac:dyDescent="0.2">
      <c r="B1056" s="5"/>
      <c r="C1056" s="16"/>
      <c r="D1056" s="16"/>
    </row>
    <row r="1057" spans="2:4" x14ac:dyDescent="0.2">
      <c r="B1057" s="5"/>
      <c r="C1057" s="16"/>
      <c r="D1057" s="16"/>
    </row>
    <row r="1058" spans="2:4" x14ac:dyDescent="0.2">
      <c r="B1058" s="5"/>
      <c r="C1058" s="16"/>
      <c r="D1058" s="16"/>
    </row>
    <row r="1059" spans="2:4" x14ac:dyDescent="0.2">
      <c r="B1059" s="5"/>
      <c r="C1059" s="16"/>
      <c r="D1059" s="16"/>
    </row>
    <row r="1060" spans="2:4" x14ac:dyDescent="0.2">
      <c r="B1060" s="5"/>
      <c r="C1060" s="16"/>
      <c r="D1060" s="16"/>
    </row>
    <row r="1061" spans="2:4" x14ac:dyDescent="0.2">
      <c r="B1061" s="5"/>
      <c r="C1061" s="16"/>
      <c r="D1061" s="16"/>
    </row>
    <row r="1062" spans="2:4" x14ac:dyDescent="0.2">
      <c r="B1062" s="5"/>
      <c r="C1062" s="16"/>
      <c r="D1062" s="16"/>
    </row>
    <row r="1063" spans="2:4" x14ac:dyDescent="0.2">
      <c r="B1063" s="5"/>
      <c r="C1063" s="16"/>
      <c r="D1063" s="16"/>
    </row>
    <row r="1064" spans="2:4" x14ac:dyDescent="0.2">
      <c r="B1064" s="5"/>
      <c r="C1064" s="16"/>
      <c r="D1064" s="16"/>
    </row>
    <row r="1065" spans="2:4" x14ac:dyDescent="0.2">
      <c r="B1065" s="5"/>
      <c r="C1065" s="16"/>
      <c r="D1065" s="16"/>
    </row>
    <row r="1066" spans="2:4" x14ac:dyDescent="0.2">
      <c r="B1066" s="5"/>
      <c r="C1066" s="16"/>
      <c r="D1066" s="16"/>
    </row>
    <row r="1067" spans="2:4" x14ac:dyDescent="0.2">
      <c r="B1067" s="5"/>
      <c r="C1067" s="16"/>
      <c r="D1067" s="16"/>
    </row>
    <row r="1068" spans="2:4" x14ac:dyDescent="0.2">
      <c r="B1068" s="5"/>
      <c r="C1068" s="16"/>
      <c r="D1068" s="16"/>
    </row>
    <row r="1069" spans="2:4" x14ac:dyDescent="0.2">
      <c r="B1069" s="5"/>
      <c r="C1069" s="16"/>
      <c r="D1069" s="16"/>
    </row>
    <row r="1070" spans="2:4" x14ac:dyDescent="0.2">
      <c r="B1070" s="5"/>
      <c r="C1070" s="16"/>
      <c r="D1070" s="16"/>
    </row>
    <row r="1071" spans="2:4" x14ac:dyDescent="0.2">
      <c r="B1071" s="5"/>
      <c r="C1071" s="16"/>
      <c r="D1071" s="16"/>
    </row>
    <row r="1072" spans="2:4" x14ac:dyDescent="0.2">
      <c r="B1072" s="5"/>
      <c r="C1072" s="16"/>
      <c r="D1072" s="16"/>
    </row>
    <row r="1073" spans="2:4" x14ac:dyDescent="0.2">
      <c r="B1073" s="5"/>
      <c r="C1073" s="16"/>
      <c r="D1073" s="16"/>
    </row>
    <row r="1074" spans="2:4" x14ac:dyDescent="0.2">
      <c r="B1074" s="5"/>
      <c r="C1074" s="16"/>
      <c r="D1074" s="16"/>
    </row>
    <row r="1075" spans="2:4" x14ac:dyDescent="0.2">
      <c r="B1075" s="5"/>
      <c r="C1075" s="16"/>
      <c r="D1075" s="16"/>
    </row>
    <row r="1076" spans="2:4" x14ac:dyDescent="0.2">
      <c r="B1076" s="5"/>
      <c r="C1076" s="16"/>
      <c r="D1076" s="16"/>
    </row>
    <row r="1077" spans="2:4" x14ac:dyDescent="0.2">
      <c r="B1077" s="5"/>
      <c r="C1077" s="16"/>
      <c r="D1077" s="16"/>
    </row>
    <row r="1078" spans="2:4" x14ac:dyDescent="0.2">
      <c r="B1078" s="5"/>
      <c r="C1078" s="16"/>
      <c r="D1078" s="16"/>
    </row>
    <row r="1079" spans="2:4" x14ac:dyDescent="0.2">
      <c r="B1079" s="5"/>
      <c r="C1079" s="16"/>
      <c r="D1079" s="16"/>
    </row>
    <row r="1080" spans="2:4" x14ac:dyDescent="0.2">
      <c r="B1080" s="5"/>
      <c r="C1080" s="16"/>
      <c r="D1080" s="16"/>
    </row>
    <row r="1081" spans="2:4" x14ac:dyDescent="0.2">
      <c r="B1081" s="5"/>
      <c r="C1081" s="16"/>
      <c r="D1081" s="16"/>
    </row>
    <row r="1082" spans="2:4" x14ac:dyDescent="0.2">
      <c r="B1082" s="5"/>
      <c r="C1082" s="16"/>
      <c r="D1082" s="16"/>
    </row>
    <row r="1083" spans="2:4" x14ac:dyDescent="0.2">
      <c r="B1083" s="5"/>
      <c r="C1083" s="16"/>
      <c r="D1083" s="16"/>
    </row>
    <row r="1084" spans="2:4" x14ac:dyDescent="0.2">
      <c r="B1084" s="5"/>
      <c r="C1084" s="16"/>
      <c r="D1084" s="16"/>
    </row>
    <row r="1085" spans="2:4" x14ac:dyDescent="0.2">
      <c r="B1085" s="5"/>
      <c r="C1085" s="16"/>
      <c r="D1085" s="16"/>
    </row>
    <row r="1086" spans="2:4" x14ac:dyDescent="0.2">
      <c r="B1086" s="5"/>
      <c r="C1086" s="16"/>
      <c r="D1086" s="16"/>
    </row>
    <row r="1087" spans="2:4" x14ac:dyDescent="0.2">
      <c r="B1087" s="5"/>
      <c r="C1087" s="16"/>
      <c r="D1087" s="16"/>
    </row>
    <row r="1088" spans="2:4" x14ac:dyDescent="0.2">
      <c r="B1088" s="5"/>
      <c r="C1088" s="16"/>
      <c r="D1088" s="16"/>
    </row>
    <row r="1089" spans="2:4" x14ac:dyDescent="0.2">
      <c r="B1089" s="5"/>
      <c r="C1089" s="16"/>
      <c r="D1089" s="16"/>
    </row>
    <row r="1090" spans="2:4" x14ac:dyDescent="0.2">
      <c r="B1090" s="5"/>
      <c r="C1090" s="16"/>
      <c r="D1090" s="16"/>
    </row>
    <row r="1091" spans="2:4" x14ac:dyDescent="0.2">
      <c r="B1091" s="5"/>
      <c r="C1091" s="16"/>
      <c r="D1091" s="16"/>
    </row>
    <row r="1092" spans="2:4" x14ac:dyDescent="0.2">
      <c r="B1092" s="5"/>
      <c r="C1092" s="16"/>
      <c r="D1092" s="16"/>
    </row>
    <row r="1093" spans="2:4" x14ac:dyDescent="0.2">
      <c r="B1093" s="5"/>
      <c r="C1093" s="16"/>
      <c r="D1093" s="16"/>
    </row>
    <row r="1094" spans="2:4" x14ac:dyDescent="0.2">
      <c r="B1094" s="5"/>
      <c r="C1094" s="16"/>
      <c r="D1094" s="16"/>
    </row>
    <row r="1095" spans="2:4" x14ac:dyDescent="0.2">
      <c r="B1095" s="5"/>
      <c r="C1095" s="16"/>
      <c r="D1095" s="16"/>
    </row>
    <row r="1096" spans="2:4" x14ac:dyDescent="0.2">
      <c r="B1096" s="5"/>
      <c r="C1096" s="16"/>
      <c r="D1096" s="16"/>
    </row>
    <row r="1097" spans="2:4" x14ac:dyDescent="0.2">
      <c r="B1097" s="5"/>
      <c r="C1097" s="16"/>
      <c r="D1097" s="16"/>
    </row>
    <row r="1098" spans="2:4" x14ac:dyDescent="0.2">
      <c r="B1098" s="5"/>
      <c r="C1098" s="16"/>
      <c r="D1098" s="16"/>
    </row>
    <row r="1099" spans="2:4" x14ac:dyDescent="0.2">
      <c r="B1099" s="5"/>
      <c r="C1099" s="16"/>
      <c r="D1099" s="16"/>
    </row>
    <row r="1100" spans="2:4" x14ac:dyDescent="0.2">
      <c r="B1100" s="5"/>
      <c r="C1100" s="16"/>
      <c r="D1100" s="16"/>
    </row>
    <row r="1101" spans="2:4" x14ac:dyDescent="0.2">
      <c r="B1101" s="5"/>
      <c r="C1101" s="16"/>
      <c r="D1101" s="16"/>
    </row>
    <row r="1102" spans="2:4" x14ac:dyDescent="0.2">
      <c r="B1102" s="5"/>
      <c r="C1102" s="16"/>
      <c r="D1102" s="16"/>
    </row>
    <row r="1103" spans="2:4" x14ac:dyDescent="0.2">
      <c r="B1103" s="5"/>
      <c r="C1103" s="16"/>
      <c r="D1103" s="16"/>
    </row>
    <row r="1104" spans="2:4" x14ac:dyDescent="0.2">
      <c r="B1104" s="5"/>
      <c r="C1104" s="16"/>
      <c r="D1104" s="16"/>
    </row>
    <row r="1105" spans="2:4" x14ac:dyDescent="0.2">
      <c r="B1105" s="5"/>
      <c r="C1105" s="16"/>
      <c r="D1105" s="16"/>
    </row>
    <row r="1106" spans="2:4" x14ac:dyDescent="0.2">
      <c r="B1106" s="5"/>
      <c r="C1106" s="16"/>
      <c r="D1106" s="16"/>
    </row>
    <row r="1107" spans="2:4" x14ac:dyDescent="0.2">
      <c r="B1107" s="5"/>
      <c r="C1107" s="16"/>
      <c r="D1107" s="16"/>
    </row>
    <row r="1108" spans="2:4" x14ac:dyDescent="0.2">
      <c r="B1108" s="5"/>
      <c r="C1108" s="16"/>
      <c r="D1108" s="16"/>
    </row>
    <row r="1109" spans="2:4" x14ac:dyDescent="0.2">
      <c r="B1109" s="5"/>
      <c r="C1109" s="16"/>
      <c r="D1109" s="16"/>
    </row>
    <row r="1110" spans="2:4" x14ac:dyDescent="0.2">
      <c r="B1110" s="5"/>
      <c r="C1110" s="16"/>
      <c r="D1110" s="16"/>
    </row>
    <row r="1111" spans="2:4" x14ac:dyDescent="0.2">
      <c r="B1111" s="5"/>
      <c r="C1111" s="16"/>
      <c r="D1111" s="16"/>
    </row>
    <row r="1112" spans="2:4" x14ac:dyDescent="0.2">
      <c r="B1112" s="5"/>
      <c r="C1112" s="16"/>
      <c r="D1112" s="16"/>
    </row>
    <row r="1113" spans="2:4" x14ac:dyDescent="0.2">
      <c r="B1113" s="5"/>
      <c r="C1113" s="16"/>
      <c r="D1113" s="16"/>
    </row>
    <row r="1114" spans="2:4" x14ac:dyDescent="0.2">
      <c r="B1114" s="5"/>
      <c r="C1114" s="16"/>
      <c r="D1114" s="16"/>
    </row>
    <row r="1115" spans="2:4" x14ac:dyDescent="0.2">
      <c r="B1115" s="5"/>
      <c r="C1115" s="16"/>
      <c r="D1115" s="16"/>
    </row>
    <row r="1116" spans="2:4" x14ac:dyDescent="0.2">
      <c r="B1116" s="5"/>
      <c r="C1116" s="16"/>
      <c r="D1116" s="16"/>
    </row>
    <row r="1117" spans="2:4" x14ac:dyDescent="0.2">
      <c r="B1117" s="5"/>
      <c r="C1117" s="16"/>
      <c r="D1117" s="16"/>
    </row>
    <row r="1118" spans="2:4" x14ac:dyDescent="0.2">
      <c r="B1118" s="5"/>
      <c r="C1118" s="16"/>
      <c r="D1118" s="16"/>
    </row>
    <row r="1119" spans="2:4" x14ac:dyDescent="0.2">
      <c r="B1119" s="5"/>
      <c r="C1119" s="16"/>
      <c r="D1119" s="16"/>
    </row>
    <row r="1120" spans="2:4" x14ac:dyDescent="0.2">
      <c r="B1120" s="5"/>
      <c r="C1120" s="16"/>
      <c r="D1120" s="16"/>
    </row>
    <row r="1121" spans="2:4" x14ac:dyDescent="0.2">
      <c r="B1121" s="5"/>
      <c r="C1121" s="16"/>
      <c r="D1121" s="16"/>
    </row>
    <row r="1122" spans="2:4" x14ac:dyDescent="0.2">
      <c r="B1122" s="5"/>
      <c r="C1122" s="16"/>
      <c r="D1122" s="16"/>
    </row>
    <row r="1123" spans="2:4" x14ac:dyDescent="0.2">
      <c r="B1123" s="5"/>
      <c r="C1123" s="16"/>
      <c r="D1123" s="16"/>
    </row>
    <row r="1124" spans="2:4" x14ac:dyDescent="0.2">
      <c r="B1124" s="5"/>
      <c r="C1124" s="16"/>
      <c r="D1124" s="16"/>
    </row>
    <row r="1125" spans="2:4" x14ac:dyDescent="0.2">
      <c r="B1125" s="5"/>
      <c r="C1125" s="16"/>
      <c r="D1125" s="16"/>
    </row>
    <row r="1126" spans="2:4" x14ac:dyDescent="0.2">
      <c r="B1126" s="5"/>
      <c r="C1126" s="16"/>
      <c r="D1126" s="16"/>
    </row>
    <row r="1127" spans="2:4" x14ac:dyDescent="0.2">
      <c r="B1127" s="5"/>
      <c r="C1127" s="16"/>
      <c r="D1127" s="16"/>
    </row>
    <row r="1128" spans="2:4" x14ac:dyDescent="0.2">
      <c r="B1128" s="5"/>
      <c r="C1128" s="16"/>
      <c r="D1128" s="16"/>
    </row>
    <row r="1129" spans="2:4" x14ac:dyDescent="0.2">
      <c r="B1129" s="5"/>
      <c r="C1129" s="16"/>
      <c r="D1129" s="16"/>
    </row>
    <row r="1130" spans="2:4" x14ac:dyDescent="0.2">
      <c r="B1130" s="5"/>
      <c r="C1130" s="16"/>
      <c r="D1130" s="16"/>
    </row>
    <row r="1131" spans="2:4" x14ac:dyDescent="0.2">
      <c r="B1131" s="5"/>
      <c r="C1131" s="16"/>
      <c r="D1131" s="16"/>
    </row>
    <row r="1132" spans="2:4" x14ac:dyDescent="0.2">
      <c r="B1132" s="5"/>
      <c r="C1132" s="16"/>
      <c r="D1132" s="16"/>
    </row>
    <row r="1133" spans="2:4" x14ac:dyDescent="0.2">
      <c r="B1133" s="5"/>
      <c r="C1133" s="16"/>
      <c r="D1133" s="16"/>
    </row>
    <row r="1134" spans="2:4" x14ac:dyDescent="0.2">
      <c r="B1134" s="5"/>
      <c r="C1134" s="16"/>
      <c r="D1134" s="16"/>
    </row>
    <row r="1135" spans="2:4" x14ac:dyDescent="0.2">
      <c r="B1135" s="5"/>
      <c r="C1135" s="16"/>
      <c r="D1135" s="16"/>
    </row>
    <row r="1136" spans="2:4" x14ac:dyDescent="0.2">
      <c r="B1136" s="5"/>
      <c r="C1136" s="16"/>
      <c r="D1136" s="16"/>
    </row>
    <row r="1137" spans="2:4" x14ac:dyDescent="0.2">
      <c r="B1137" s="5"/>
      <c r="C1137" s="16"/>
      <c r="D1137" s="16"/>
    </row>
    <row r="1138" spans="2:4" x14ac:dyDescent="0.2">
      <c r="B1138" s="5"/>
      <c r="C1138" s="16"/>
      <c r="D1138" s="16"/>
    </row>
    <row r="1139" spans="2:4" x14ac:dyDescent="0.2">
      <c r="B1139" s="5"/>
      <c r="C1139" s="16"/>
      <c r="D1139" s="16"/>
    </row>
    <row r="1140" spans="2:4" x14ac:dyDescent="0.2">
      <c r="B1140" s="5"/>
      <c r="C1140" s="16"/>
      <c r="D1140" s="16"/>
    </row>
    <row r="1141" spans="2:4" x14ac:dyDescent="0.2">
      <c r="B1141" s="5"/>
      <c r="C1141" s="16"/>
      <c r="D1141" s="16"/>
    </row>
    <row r="1142" spans="2:4" x14ac:dyDescent="0.2">
      <c r="B1142" s="5"/>
      <c r="C1142" s="16"/>
      <c r="D1142" s="16"/>
    </row>
    <row r="1143" spans="2:4" x14ac:dyDescent="0.2">
      <c r="B1143" s="5"/>
      <c r="C1143" s="16"/>
      <c r="D1143" s="16"/>
    </row>
    <row r="1144" spans="2:4" x14ac:dyDescent="0.2">
      <c r="B1144" s="5"/>
      <c r="C1144" s="16"/>
      <c r="D1144" s="16"/>
    </row>
    <row r="1145" spans="2:4" x14ac:dyDescent="0.2">
      <c r="B1145" s="5"/>
      <c r="C1145" s="16"/>
      <c r="D1145" s="16"/>
    </row>
    <row r="1146" spans="2:4" x14ac:dyDescent="0.2">
      <c r="B1146" s="5"/>
      <c r="C1146" s="16"/>
      <c r="D1146" s="16"/>
    </row>
    <row r="1147" spans="2:4" x14ac:dyDescent="0.2">
      <c r="B1147" s="5"/>
      <c r="C1147" s="16"/>
      <c r="D1147" s="16"/>
    </row>
    <row r="1148" spans="2:4" x14ac:dyDescent="0.2">
      <c r="B1148" s="5"/>
      <c r="C1148" s="16"/>
      <c r="D1148" s="16"/>
    </row>
    <row r="1149" spans="2:4" x14ac:dyDescent="0.2">
      <c r="B1149" s="5"/>
      <c r="C1149" s="16"/>
      <c r="D1149" s="16"/>
    </row>
    <row r="1150" spans="2:4" x14ac:dyDescent="0.2">
      <c r="B1150" s="5"/>
      <c r="C1150" s="16"/>
      <c r="D1150" s="16"/>
    </row>
    <row r="1151" spans="2:4" x14ac:dyDescent="0.2">
      <c r="B1151" s="5"/>
      <c r="C1151" s="16"/>
      <c r="D1151" s="16"/>
    </row>
    <row r="1152" spans="2:4" x14ac:dyDescent="0.2">
      <c r="B1152" s="5"/>
      <c r="C1152" s="16"/>
      <c r="D1152" s="16"/>
    </row>
    <row r="1153" spans="2:4" x14ac:dyDescent="0.2">
      <c r="B1153" s="5"/>
      <c r="C1153" s="16"/>
      <c r="D1153" s="16"/>
    </row>
    <row r="1154" spans="2:4" x14ac:dyDescent="0.2">
      <c r="B1154" s="5"/>
      <c r="C1154" s="16"/>
      <c r="D1154" s="16"/>
    </row>
    <row r="1155" spans="2:4" x14ac:dyDescent="0.2">
      <c r="B1155" s="5"/>
      <c r="C1155" s="16"/>
      <c r="D1155" s="16"/>
    </row>
    <row r="1156" spans="2:4" x14ac:dyDescent="0.2">
      <c r="B1156" s="5"/>
      <c r="C1156" s="16"/>
      <c r="D1156" s="16"/>
    </row>
    <row r="1157" spans="2:4" x14ac:dyDescent="0.2">
      <c r="B1157" s="5"/>
      <c r="C1157" s="16"/>
      <c r="D1157" s="16"/>
    </row>
    <row r="1158" spans="2:4" x14ac:dyDescent="0.2">
      <c r="B1158" s="5"/>
      <c r="C1158" s="16"/>
      <c r="D1158" s="16"/>
    </row>
    <row r="1159" spans="2:4" x14ac:dyDescent="0.2">
      <c r="B1159" s="5"/>
      <c r="C1159" s="16"/>
      <c r="D1159" s="16"/>
    </row>
    <row r="1160" spans="2:4" x14ac:dyDescent="0.2">
      <c r="B1160" s="5"/>
      <c r="C1160" s="16"/>
      <c r="D1160" s="16"/>
    </row>
    <row r="1161" spans="2:4" x14ac:dyDescent="0.2">
      <c r="B1161" s="5"/>
      <c r="C1161" s="16"/>
      <c r="D1161" s="16"/>
    </row>
    <row r="1162" spans="2:4" x14ac:dyDescent="0.2">
      <c r="B1162" s="5"/>
      <c r="C1162" s="16"/>
      <c r="D1162" s="16"/>
    </row>
    <row r="1163" spans="2:4" x14ac:dyDescent="0.2">
      <c r="B1163" s="5"/>
      <c r="C1163" s="16"/>
      <c r="D1163" s="16"/>
    </row>
    <row r="1164" spans="2:4" x14ac:dyDescent="0.2">
      <c r="B1164" s="5"/>
      <c r="C1164" s="16"/>
      <c r="D1164" s="16"/>
    </row>
    <row r="1165" spans="2:4" x14ac:dyDescent="0.2">
      <c r="B1165" s="5"/>
      <c r="C1165" s="16"/>
      <c r="D1165" s="16"/>
    </row>
    <row r="1166" spans="2:4" x14ac:dyDescent="0.2">
      <c r="B1166" s="5"/>
      <c r="C1166" s="16"/>
      <c r="D1166" s="16"/>
    </row>
    <row r="1167" spans="2:4" x14ac:dyDescent="0.2">
      <c r="B1167" s="5"/>
      <c r="C1167" s="16"/>
      <c r="D1167" s="16"/>
    </row>
    <row r="1168" spans="2:4" x14ac:dyDescent="0.2">
      <c r="B1168" s="5"/>
      <c r="C1168" s="16"/>
      <c r="D1168" s="16"/>
    </row>
    <row r="1169" spans="2:4" x14ac:dyDescent="0.2">
      <c r="B1169" s="5"/>
      <c r="C1169" s="16"/>
      <c r="D1169" s="16"/>
    </row>
    <row r="1170" spans="2:4" x14ac:dyDescent="0.2">
      <c r="B1170" s="5"/>
      <c r="C1170" s="16"/>
      <c r="D1170" s="16"/>
    </row>
    <row r="1171" spans="2:4" x14ac:dyDescent="0.2">
      <c r="B1171" s="5"/>
      <c r="C1171" s="16"/>
      <c r="D1171" s="16"/>
    </row>
    <row r="1172" spans="2:4" x14ac:dyDescent="0.2">
      <c r="B1172" s="5"/>
      <c r="C1172" s="16"/>
      <c r="D1172" s="16"/>
    </row>
    <row r="1173" spans="2:4" x14ac:dyDescent="0.2">
      <c r="B1173" s="5"/>
      <c r="C1173" s="16"/>
      <c r="D1173" s="16"/>
    </row>
    <row r="1174" spans="2:4" x14ac:dyDescent="0.2">
      <c r="B1174" s="5"/>
      <c r="C1174" s="16"/>
      <c r="D1174" s="16"/>
    </row>
    <row r="1175" spans="2:4" x14ac:dyDescent="0.2">
      <c r="B1175" s="5"/>
      <c r="C1175" s="16"/>
      <c r="D1175" s="16"/>
    </row>
    <row r="1176" spans="2:4" x14ac:dyDescent="0.2">
      <c r="B1176" s="5"/>
      <c r="C1176" s="16"/>
      <c r="D1176" s="16"/>
    </row>
    <row r="1177" spans="2:4" x14ac:dyDescent="0.2">
      <c r="B1177" s="5"/>
      <c r="C1177" s="16"/>
      <c r="D1177" s="16"/>
    </row>
    <row r="1178" spans="2:4" x14ac:dyDescent="0.2">
      <c r="B1178" s="5"/>
      <c r="C1178" s="16"/>
      <c r="D1178" s="16"/>
    </row>
    <row r="1179" spans="2:4" x14ac:dyDescent="0.2">
      <c r="B1179" s="5"/>
      <c r="C1179" s="16"/>
      <c r="D1179" s="16"/>
    </row>
    <row r="1180" spans="2:4" x14ac:dyDescent="0.2">
      <c r="B1180" s="5"/>
      <c r="C1180" s="16"/>
      <c r="D1180" s="16"/>
    </row>
    <row r="1181" spans="2:4" x14ac:dyDescent="0.2">
      <c r="B1181" s="5"/>
      <c r="C1181" s="16"/>
      <c r="D1181" s="16"/>
    </row>
    <row r="1182" spans="2:4" x14ac:dyDescent="0.2">
      <c r="B1182" s="5"/>
      <c r="C1182" s="16"/>
      <c r="D1182" s="16"/>
    </row>
    <row r="1183" spans="2:4" x14ac:dyDescent="0.2">
      <c r="B1183" s="5"/>
      <c r="C1183" s="16"/>
      <c r="D1183" s="16"/>
    </row>
    <row r="1184" spans="2:4" x14ac:dyDescent="0.2">
      <c r="B1184" s="5"/>
      <c r="C1184" s="16"/>
      <c r="D1184" s="16"/>
    </row>
    <row r="1185" spans="2:4" x14ac:dyDescent="0.2">
      <c r="B1185" s="5"/>
      <c r="C1185" s="16"/>
      <c r="D1185" s="16"/>
    </row>
    <row r="1186" spans="2:4" x14ac:dyDescent="0.2">
      <c r="B1186" s="5"/>
      <c r="C1186" s="16"/>
      <c r="D1186" s="16"/>
    </row>
    <row r="1187" spans="2:4" x14ac:dyDescent="0.2">
      <c r="B1187" s="5"/>
      <c r="C1187" s="16"/>
      <c r="D1187" s="16"/>
    </row>
    <row r="1188" spans="2:4" x14ac:dyDescent="0.2">
      <c r="B1188" s="5"/>
      <c r="C1188" s="16"/>
      <c r="D1188" s="16"/>
    </row>
    <row r="1189" spans="2:4" x14ac:dyDescent="0.2">
      <c r="B1189" s="5"/>
      <c r="C1189" s="16"/>
      <c r="D1189" s="16"/>
    </row>
    <row r="1190" spans="2:4" x14ac:dyDescent="0.2">
      <c r="B1190" s="5"/>
      <c r="C1190" s="16"/>
      <c r="D1190" s="16"/>
    </row>
    <row r="1191" spans="2:4" x14ac:dyDescent="0.2">
      <c r="B1191" s="5"/>
      <c r="C1191" s="16"/>
      <c r="D1191" s="16"/>
    </row>
    <row r="1192" spans="2:4" x14ac:dyDescent="0.2">
      <c r="B1192" s="5"/>
      <c r="C1192" s="16"/>
      <c r="D1192" s="16"/>
    </row>
    <row r="1193" spans="2:4" x14ac:dyDescent="0.2">
      <c r="B1193" s="5"/>
      <c r="C1193" s="16"/>
      <c r="D1193" s="16"/>
    </row>
    <row r="1194" spans="2:4" x14ac:dyDescent="0.2">
      <c r="B1194" s="5"/>
      <c r="C1194" s="16"/>
      <c r="D1194" s="16"/>
    </row>
    <row r="1195" spans="2:4" x14ac:dyDescent="0.2">
      <c r="B1195" s="5"/>
      <c r="C1195" s="16"/>
      <c r="D1195" s="16"/>
    </row>
    <row r="1196" spans="2:4" x14ac:dyDescent="0.2">
      <c r="B1196" s="5"/>
      <c r="C1196" s="16"/>
      <c r="D1196" s="16"/>
    </row>
    <row r="1197" spans="2:4" x14ac:dyDescent="0.2">
      <c r="B1197" s="5"/>
      <c r="C1197" s="16"/>
      <c r="D1197" s="16"/>
    </row>
    <row r="1198" spans="2:4" x14ac:dyDescent="0.2">
      <c r="B1198" s="5"/>
      <c r="C1198" s="16"/>
      <c r="D1198" s="16"/>
    </row>
    <row r="1199" spans="2:4" x14ac:dyDescent="0.2">
      <c r="B1199" s="5"/>
      <c r="C1199" s="16"/>
      <c r="D1199" s="16"/>
    </row>
    <row r="1200" spans="2:4" x14ac:dyDescent="0.2">
      <c r="B1200" s="5"/>
      <c r="C1200" s="16"/>
      <c r="D1200" s="16"/>
    </row>
    <row r="1201" spans="2:4" x14ac:dyDescent="0.2">
      <c r="B1201" s="5"/>
      <c r="C1201" s="16"/>
      <c r="D1201" s="16"/>
    </row>
    <row r="1202" spans="2:4" x14ac:dyDescent="0.2">
      <c r="B1202" s="5"/>
      <c r="C1202" s="16"/>
      <c r="D1202" s="16"/>
    </row>
    <row r="1203" spans="2:4" x14ac:dyDescent="0.2">
      <c r="B1203" s="5"/>
      <c r="C1203" s="16"/>
      <c r="D1203" s="16"/>
    </row>
    <row r="1204" spans="2:4" x14ac:dyDescent="0.2">
      <c r="B1204" s="5"/>
      <c r="C1204" s="16"/>
      <c r="D1204" s="16"/>
    </row>
    <row r="1205" spans="2:4" x14ac:dyDescent="0.2">
      <c r="B1205" s="5"/>
      <c r="C1205" s="16"/>
      <c r="D1205" s="16"/>
    </row>
    <row r="1206" spans="2:4" x14ac:dyDescent="0.2">
      <c r="B1206" s="5"/>
      <c r="C1206" s="16"/>
      <c r="D1206" s="16"/>
    </row>
    <row r="1207" spans="2:4" x14ac:dyDescent="0.2">
      <c r="B1207" s="5"/>
      <c r="C1207" s="16"/>
      <c r="D1207" s="16"/>
    </row>
    <row r="1208" spans="2:4" x14ac:dyDescent="0.2">
      <c r="B1208" s="5"/>
      <c r="C1208" s="16"/>
      <c r="D1208" s="16"/>
    </row>
    <row r="1209" spans="2:4" x14ac:dyDescent="0.2">
      <c r="B1209" s="5"/>
      <c r="C1209" s="16"/>
      <c r="D1209" s="16"/>
    </row>
    <row r="1210" spans="2:4" x14ac:dyDescent="0.2">
      <c r="B1210" s="5"/>
      <c r="C1210" s="16"/>
      <c r="D1210" s="16"/>
    </row>
    <row r="1211" spans="2:4" x14ac:dyDescent="0.2">
      <c r="B1211" s="5"/>
      <c r="C1211" s="16"/>
      <c r="D1211" s="16"/>
    </row>
    <row r="1212" spans="2:4" x14ac:dyDescent="0.2">
      <c r="B1212" s="5"/>
      <c r="C1212" s="16"/>
      <c r="D1212" s="16"/>
    </row>
    <row r="1213" spans="2:4" x14ac:dyDescent="0.2">
      <c r="B1213" s="5"/>
      <c r="C1213" s="16"/>
      <c r="D1213" s="16"/>
    </row>
    <row r="1214" spans="2:4" x14ac:dyDescent="0.2">
      <c r="B1214" s="5"/>
      <c r="C1214" s="16"/>
      <c r="D1214" s="16"/>
    </row>
    <row r="1215" spans="2:4" x14ac:dyDescent="0.2">
      <c r="B1215" s="5"/>
      <c r="C1215" s="16"/>
      <c r="D1215" s="16"/>
    </row>
    <row r="1216" spans="2:4" x14ac:dyDescent="0.2">
      <c r="B1216" s="5"/>
      <c r="C1216" s="16"/>
      <c r="D1216" s="16"/>
    </row>
    <row r="1217" spans="2:4" x14ac:dyDescent="0.2">
      <c r="B1217" s="5"/>
      <c r="C1217" s="16"/>
      <c r="D1217" s="16"/>
    </row>
    <row r="1218" spans="2:4" x14ac:dyDescent="0.2">
      <c r="B1218" s="5"/>
      <c r="C1218" s="16"/>
      <c r="D1218" s="16"/>
    </row>
    <row r="1219" spans="2:4" x14ac:dyDescent="0.2">
      <c r="B1219" s="5"/>
      <c r="C1219" s="16"/>
      <c r="D1219" s="16"/>
    </row>
    <row r="1220" spans="2:4" x14ac:dyDescent="0.2">
      <c r="B1220" s="5"/>
      <c r="C1220" s="16"/>
      <c r="D1220" s="16"/>
    </row>
    <row r="1221" spans="2:4" x14ac:dyDescent="0.2">
      <c r="B1221" s="5"/>
      <c r="C1221" s="16"/>
      <c r="D1221" s="16"/>
    </row>
    <row r="1222" spans="2:4" x14ac:dyDescent="0.2">
      <c r="B1222" s="5"/>
      <c r="C1222" s="16"/>
      <c r="D1222" s="16"/>
    </row>
    <row r="1223" spans="2:4" x14ac:dyDescent="0.2">
      <c r="B1223" s="5"/>
      <c r="C1223" s="16"/>
      <c r="D1223" s="16"/>
    </row>
    <row r="1224" spans="2:4" x14ac:dyDescent="0.2">
      <c r="B1224" s="5"/>
      <c r="C1224" s="16"/>
      <c r="D1224" s="16"/>
    </row>
    <row r="1225" spans="2:4" x14ac:dyDescent="0.2">
      <c r="B1225" s="5"/>
      <c r="C1225" s="16"/>
      <c r="D1225" s="16"/>
    </row>
    <row r="1226" spans="2:4" x14ac:dyDescent="0.2">
      <c r="B1226" s="5"/>
      <c r="C1226" s="16"/>
      <c r="D1226" s="16"/>
    </row>
    <row r="1227" spans="2:4" x14ac:dyDescent="0.2">
      <c r="B1227" s="5"/>
      <c r="C1227" s="16"/>
      <c r="D1227" s="16"/>
    </row>
    <row r="1228" spans="2:4" x14ac:dyDescent="0.2">
      <c r="B1228" s="5"/>
      <c r="C1228" s="16"/>
      <c r="D1228" s="16"/>
    </row>
    <row r="1229" spans="2:4" x14ac:dyDescent="0.2">
      <c r="B1229" s="5"/>
      <c r="C1229" s="16"/>
      <c r="D1229" s="16"/>
    </row>
    <row r="1230" spans="2:4" x14ac:dyDescent="0.2">
      <c r="B1230" s="5"/>
      <c r="C1230" s="16"/>
      <c r="D1230" s="16"/>
    </row>
    <row r="1231" spans="2:4" x14ac:dyDescent="0.2">
      <c r="B1231" s="5"/>
      <c r="C1231" s="16"/>
      <c r="D1231" s="16"/>
    </row>
    <row r="1232" spans="2:4" x14ac:dyDescent="0.2">
      <c r="B1232" s="5"/>
      <c r="C1232" s="16"/>
      <c r="D1232" s="16"/>
    </row>
    <row r="1233" spans="2:4" x14ac:dyDescent="0.2">
      <c r="B1233" s="5"/>
      <c r="C1233" s="16"/>
      <c r="D1233" s="16"/>
    </row>
    <row r="1234" spans="2:4" x14ac:dyDescent="0.2">
      <c r="B1234" s="5"/>
      <c r="C1234" s="16"/>
      <c r="D1234" s="16"/>
    </row>
    <row r="1235" spans="2:4" x14ac:dyDescent="0.2">
      <c r="B1235" s="5"/>
      <c r="C1235" s="16"/>
      <c r="D1235" s="16"/>
    </row>
    <row r="1236" spans="2:4" x14ac:dyDescent="0.2">
      <c r="B1236" s="5"/>
      <c r="C1236" s="16"/>
      <c r="D1236" s="16"/>
    </row>
    <row r="1237" spans="2:4" x14ac:dyDescent="0.2">
      <c r="B1237" s="5"/>
      <c r="C1237" s="16"/>
      <c r="D1237" s="16"/>
    </row>
    <row r="1238" spans="2:4" x14ac:dyDescent="0.2">
      <c r="B1238" s="5"/>
      <c r="C1238" s="16"/>
      <c r="D1238" s="16"/>
    </row>
    <row r="1239" spans="2:4" x14ac:dyDescent="0.2">
      <c r="B1239" s="5"/>
      <c r="C1239" s="16"/>
      <c r="D1239" s="16"/>
    </row>
    <row r="1240" spans="2:4" x14ac:dyDescent="0.2">
      <c r="B1240" s="5"/>
      <c r="C1240" s="16"/>
      <c r="D1240" s="16"/>
    </row>
    <row r="1241" spans="2:4" x14ac:dyDescent="0.2">
      <c r="B1241" s="5"/>
      <c r="C1241" s="16"/>
      <c r="D1241" s="16"/>
    </row>
    <row r="1242" spans="2:4" x14ac:dyDescent="0.2">
      <c r="B1242" s="5"/>
      <c r="C1242" s="16"/>
      <c r="D1242" s="16"/>
    </row>
    <row r="1243" spans="2:4" x14ac:dyDescent="0.2">
      <c r="B1243" s="5"/>
      <c r="C1243" s="16"/>
      <c r="D1243" s="16"/>
    </row>
    <row r="1244" spans="2:4" x14ac:dyDescent="0.2">
      <c r="B1244" s="5"/>
      <c r="C1244" s="16"/>
      <c r="D1244" s="16"/>
    </row>
    <row r="1245" spans="2:4" x14ac:dyDescent="0.2">
      <c r="B1245" s="5"/>
      <c r="C1245" s="16"/>
      <c r="D1245" s="16"/>
    </row>
    <row r="1246" spans="2:4" x14ac:dyDescent="0.2">
      <c r="B1246" s="5"/>
      <c r="C1246" s="16"/>
      <c r="D1246" s="16"/>
    </row>
    <row r="1247" spans="2:4" x14ac:dyDescent="0.2">
      <c r="B1247" s="5"/>
      <c r="C1247" s="16"/>
      <c r="D1247" s="16"/>
    </row>
    <row r="1248" spans="2:4" x14ac:dyDescent="0.2">
      <c r="B1248" s="5"/>
      <c r="C1248" s="16"/>
      <c r="D1248" s="16"/>
    </row>
    <row r="1249" spans="2:4" x14ac:dyDescent="0.2">
      <c r="B1249" s="5"/>
      <c r="C1249" s="16"/>
      <c r="D1249" s="16"/>
    </row>
    <row r="1250" spans="2:4" x14ac:dyDescent="0.2">
      <c r="B1250" s="5"/>
      <c r="C1250" s="16"/>
      <c r="D1250" s="16"/>
    </row>
    <row r="1251" spans="2:4" x14ac:dyDescent="0.2">
      <c r="B1251" s="5"/>
      <c r="C1251" s="16"/>
      <c r="D1251" s="16"/>
    </row>
    <row r="1252" spans="2:4" x14ac:dyDescent="0.2">
      <c r="B1252" s="5"/>
      <c r="C1252" s="16"/>
      <c r="D1252" s="16"/>
    </row>
    <row r="1253" spans="2:4" x14ac:dyDescent="0.2">
      <c r="B1253" s="5"/>
      <c r="C1253" s="16"/>
      <c r="D1253" s="16"/>
    </row>
    <row r="1254" spans="2:4" x14ac:dyDescent="0.2">
      <c r="B1254" s="5"/>
      <c r="C1254" s="16"/>
      <c r="D1254" s="16"/>
    </row>
    <row r="1255" spans="2:4" x14ac:dyDescent="0.2">
      <c r="B1255" s="5"/>
      <c r="C1255" s="16"/>
      <c r="D1255" s="16"/>
    </row>
    <row r="1256" spans="2:4" x14ac:dyDescent="0.2">
      <c r="B1256" s="5"/>
      <c r="C1256" s="16"/>
      <c r="D1256" s="16"/>
    </row>
    <row r="1257" spans="2:4" x14ac:dyDescent="0.2">
      <c r="B1257" s="5"/>
      <c r="C1257" s="16"/>
      <c r="D1257" s="16"/>
    </row>
    <row r="1258" spans="2:4" x14ac:dyDescent="0.2">
      <c r="B1258" s="5"/>
      <c r="C1258" s="16"/>
      <c r="D1258" s="16"/>
    </row>
    <row r="1259" spans="2:4" x14ac:dyDescent="0.2">
      <c r="B1259" s="5"/>
      <c r="C1259" s="16"/>
      <c r="D1259" s="16"/>
    </row>
    <row r="1260" spans="2:4" x14ac:dyDescent="0.2">
      <c r="B1260" s="5"/>
      <c r="C1260" s="16"/>
      <c r="D1260" s="16"/>
    </row>
    <row r="1261" spans="2:4" x14ac:dyDescent="0.2">
      <c r="B1261" s="5"/>
      <c r="C1261" s="16"/>
      <c r="D1261" s="16"/>
    </row>
    <row r="1262" spans="2:4" x14ac:dyDescent="0.2">
      <c r="B1262" s="5"/>
      <c r="C1262" s="16"/>
      <c r="D1262" s="16"/>
    </row>
    <row r="1263" spans="2:4" x14ac:dyDescent="0.2">
      <c r="B1263" s="5"/>
      <c r="C1263" s="16"/>
      <c r="D1263" s="16"/>
    </row>
    <row r="1264" spans="2:4" x14ac:dyDescent="0.2">
      <c r="B1264" s="5"/>
      <c r="C1264" s="16"/>
      <c r="D1264" s="16"/>
    </row>
    <row r="1265" spans="2:4" x14ac:dyDescent="0.2">
      <c r="B1265" s="5"/>
      <c r="C1265" s="16"/>
      <c r="D1265" s="16"/>
    </row>
    <row r="1266" spans="2:4" x14ac:dyDescent="0.2">
      <c r="B1266" s="5"/>
      <c r="C1266" s="16"/>
      <c r="D1266" s="16"/>
    </row>
    <row r="1267" spans="2:4" x14ac:dyDescent="0.2">
      <c r="B1267" s="5"/>
      <c r="C1267" s="16"/>
      <c r="D1267" s="16"/>
    </row>
    <row r="1268" spans="2:4" x14ac:dyDescent="0.2">
      <c r="B1268" s="5"/>
      <c r="C1268" s="16"/>
      <c r="D1268" s="16"/>
    </row>
    <row r="1269" spans="2:4" x14ac:dyDescent="0.2">
      <c r="B1269" s="5"/>
      <c r="C1269" s="16"/>
      <c r="D1269" s="16"/>
    </row>
    <row r="1270" spans="2:4" x14ac:dyDescent="0.2">
      <c r="B1270" s="5"/>
      <c r="C1270" s="16"/>
      <c r="D1270" s="16"/>
    </row>
    <row r="1271" spans="2:4" x14ac:dyDescent="0.2">
      <c r="B1271" s="5"/>
      <c r="C1271" s="16"/>
      <c r="D1271" s="16"/>
    </row>
    <row r="1272" spans="2:4" x14ac:dyDescent="0.2">
      <c r="B1272" s="5"/>
      <c r="C1272" s="16"/>
      <c r="D1272" s="16"/>
    </row>
    <row r="1273" spans="2:4" x14ac:dyDescent="0.2">
      <c r="B1273" s="5"/>
      <c r="C1273" s="16"/>
      <c r="D1273" s="16"/>
    </row>
    <row r="1274" spans="2:4" x14ac:dyDescent="0.2">
      <c r="B1274" s="5"/>
      <c r="C1274" s="16"/>
      <c r="D1274" s="16"/>
    </row>
    <row r="1275" spans="2:4" x14ac:dyDescent="0.2">
      <c r="B1275" s="5"/>
      <c r="C1275" s="16"/>
      <c r="D1275" s="16"/>
    </row>
    <row r="1276" spans="2:4" x14ac:dyDescent="0.2">
      <c r="B1276" s="5"/>
      <c r="C1276" s="16"/>
      <c r="D1276" s="16"/>
    </row>
    <row r="1277" spans="2:4" x14ac:dyDescent="0.2">
      <c r="B1277" s="5"/>
      <c r="C1277" s="16"/>
      <c r="D1277" s="16"/>
    </row>
    <row r="1278" spans="2:4" x14ac:dyDescent="0.2">
      <c r="B1278" s="5"/>
      <c r="C1278" s="16"/>
      <c r="D1278" s="16"/>
    </row>
    <row r="1279" spans="2:4" x14ac:dyDescent="0.2">
      <c r="B1279" s="5"/>
      <c r="C1279" s="16"/>
      <c r="D1279" s="16"/>
    </row>
    <row r="1280" spans="2:4" x14ac:dyDescent="0.2">
      <c r="B1280" s="5"/>
      <c r="C1280" s="16"/>
      <c r="D1280" s="16"/>
    </row>
    <row r="1281" spans="2:4" x14ac:dyDescent="0.2">
      <c r="B1281" s="5"/>
      <c r="C1281" s="16"/>
      <c r="D1281" s="16"/>
    </row>
    <row r="1282" spans="2:4" x14ac:dyDescent="0.2">
      <c r="B1282" s="5"/>
      <c r="C1282" s="16"/>
      <c r="D1282" s="16"/>
    </row>
    <row r="1283" spans="2:4" x14ac:dyDescent="0.2">
      <c r="B1283" s="5"/>
      <c r="C1283" s="16"/>
      <c r="D1283" s="16"/>
    </row>
    <row r="1284" spans="2:4" x14ac:dyDescent="0.2">
      <c r="B1284" s="5"/>
      <c r="C1284" s="16"/>
      <c r="D1284" s="16"/>
    </row>
    <row r="1285" spans="2:4" x14ac:dyDescent="0.2">
      <c r="B1285" s="5"/>
      <c r="C1285" s="16"/>
      <c r="D1285" s="16"/>
    </row>
    <row r="1286" spans="2:4" x14ac:dyDescent="0.2">
      <c r="B1286" s="5"/>
      <c r="C1286" s="16"/>
      <c r="D1286" s="16"/>
    </row>
    <row r="1287" spans="2:4" x14ac:dyDescent="0.2">
      <c r="B1287" s="5"/>
      <c r="C1287" s="16"/>
      <c r="D1287" s="16"/>
    </row>
    <row r="1288" spans="2:4" x14ac:dyDescent="0.2">
      <c r="B1288" s="5"/>
      <c r="C1288" s="16"/>
      <c r="D1288" s="16"/>
    </row>
    <row r="1289" spans="2:4" x14ac:dyDescent="0.2">
      <c r="B1289" s="5"/>
      <c r="C1289" s="16"/>
      <c r="D1289" s="16"/>
    </row>
    <row r="1290" spans="2:4" x14ac:dyDescent="0.2">
      <c r="B1290" s="5"/>
      <c r="C1290" s="16"/>
      <c r="D1290" s="16"/>
    </row>
    <row r="1291" spans="2:4" x14ac:dyDescent="0.2">
      <c r="B1291" s="5"/>
      <c r="C1291" s="16"/>
      <c r="D1291" s="16"/>
    </row>
    <row r="1292" spans="2:4" x14ac:dyDescent="0.2">
      <c r="B1292" s="5"/>
      <c r="C1292" s="16"/>
      <c r="D1292" s="16"/>
    </row>
    <row r="1293" spans="2:4" x14ac:dyDescent="0.2">
      <c r="B1293" s="5"/>
      <c r="C1293" s="16"/>
      <c r="D1293" s="16"/>
    </row>
    <row r="1294" spans="2:4" x14ac:dyDescent="0.2">
      <c r="B1294" s="5"/>
      <c r="C1294" s="16"/>
      <c r="D1294" s="16"/>
    </row>
    <row r="1295" spans="2:4" x14ac:dyDescent="0.2">
      <c r="B1295" s="5"/>
      <c r="C1295" s="16"/>
      <c r="D1295" s="16"/>
    </row>
    <row r="1296" spans="2:4" x14ac:dyDescent="0.2">
      <c r="B1296" s="5"/>
      <c r="C1296" s="16"/>
      <c r="D1296" s="16"/>
    </row>
    <row r="1297" spans="2:4" x14ac:dyDescent="0.2">
      <c r="B1297" s="5"/>
      <c r="C1297" s="16"/>
      <c r="D1297" s="16"/>
    </row>
    <row r="1298" spans="2:4" x14ac:dyDescent="0.2">
      <c r="B1298" s="5"/>
      <c r="C1298" s="16"/>
      <c r="D1298" s="16"/>
    </row>
    <row r="1299" spans="2:4" x14ac:dyDescent="0.2">
      <c r="B1299" s="5"/>
      <c r="C1299" s="16"/>
      <c r="D1299" s="16"/>
    </row>
    <row r="1300" spans="2:4" x14ac:dyDescent="0.2">
      <c r="B1300" s="5"/>
      <c r="C1300" s="16"/>
      <c r="D1300" s="16"/>
    </row>
    <row r="1301" spans="2:4" x14ac:dyDescent="0.2">
      <c r="B1301" s="5"/>
      <c r="C1301" s="16"/>
      <c r="D1301" s="16"/>
    </row>
    <row r="1302" spans="2:4" x14ac:dyDescent="0.2">
      <c r="B1302" s="5"/>
      <c r="C1302" s="16"/>
      <c r="D1302" s="16"/>
    </row>
    <row r="1303" spans="2:4" x14ac:dyDescent="0.2">
      <c r="B1303" s="5"/>
      <c r="C1303" s="16"/>
      <c r="D1303" s="16"/>
    </row>
    <row r="1304" spans="2:4" x14ac:dyDescent="0.2">
      <c r="B1304" s="5"/>
      <c r="C1304" s="16"/>
      <c r="D1304" s="16"/>
    </row>
    <row r="1305" spans="2:4" x14ac:dyDescent="0.2">
      <c r="B1305" s="5"/>
      <c r="C1305" s="16"/>
      <c r="D1305" s="16"/>
    </row>
    <row r="1306" spans="2:4" x14ac:dyDescent="0.2">
      <c r="B1306" s="5"/>
      <c r="C1306" s="16"/>
      <c r="D1306" s="16"/>
    </row>
    <row r="1307" spans="2:4" x14ac:dyDescent="0.2">
      <c r="B1307" s="5"/>
      <c r="C1307" s="16"/>
      <c r="D1307" s="16"/>
    </row>
    <row r="1308" spans="2:4" x14ac:dyDescent="0.2">
      <c r="B1308" s="5"/>
      <c r="C1308" s="16"/>
      <c r="D1308" s="16"/>
    </row>
    <row r="1309" spans="2:4" x14ac:dyDescent="0.2">
      <c r="B1309" s="5"/>
      <c r="C1309" s="16"/>
      <c r="D1309" s="16"/>
    </row>
    <row r="1310" spans="2:4" x14ac:dyDescent="0.2">
      <c r="B1310" s="5"/>
      <c r="C1310" s="16"/>
      <c r="D1310" s="16"/>
    </row>
    <row r="1311" spans="2:4" x14ac:dyDescent="0.2">
      <c r="B1311" s="5"/>
      <c r="C1311" s="16"/>
      <c r="D1311" s="16"/>
    </row>
    <row r="1312" spans="2:4" x14ac:dyDescent="0.2">
      <c r="B1312" s="5"/>
      <c r="C1312" s="16"/>
      <c r="D1312" s="16"/>
    </row>
    <row r="1313" spans="2:4" x14ac:dyDescent="0.2">
      <c r="B1313" s="5"/>
      <c r="C1313" s="16"/>
      <c r="D1313" s="16"/>
    </row>
    <row r="1314" spans="2:4" x14ac:dyDescent="0.2">
      <c r="B1314" s="5"/>
      <c r="C1314" s="16"/>
      <c r="D1314" s="16"/>
    </row>
    <row r="1315" spans="2:4" x14ac:dyDescent="0.2">
      <c r="B1315" s="5"/>
      <c r="C1315" s="16"/>
      <c r="D1315" s="16"/>
    </row>
    <row r="1316" spans="2:4" x14ac:dyDescent="0.2">
      <c r="B1316" s="5"/>
      <c r="C1316" s="16"/>
      <c r="D1316" s="16"/>
    </row>
    <row r="1317" spans="2:4" x14ac:dyDescent="0.2">
      <c r="B1317" s="5"/>
      <c r="C1317" s="16"/>
      <c r="D1317" s="16"/>
    </row>
    <row r="1318" spans="2:4" x14ac:dyDescent="0.2">
      <c r="B1318" s="5"/>
      <c r="C1318" s="16"/>
      <c r="D1318" s="16"/>
    </row>
    <row r="1319" spans="2:4" x14ac:dyDescent="0.2">
      <c r="B1319" s="5"/>
      <c r="C1319" s="16"/>
      <c r="D1319" s="16"/>
    </row>
    <row r="1320" spans="2:4" x14ac:dyDescent="0.2">
      <c r="B1320" s="5"/>
      <c r="C1320" s="16"/>
      <c r="D1320" s="16"/>
    </row>
    <row r="1321" spans="2:4" x14ac:dyDescent="0.2">
      <c r="B1321" s="5"/>
      <c r="C1321" s="16"/>
      <c r="D1321" s="16"/>
    </row>
    <row r="1322" spans="2:4" x14ac:dyDescent="0.2">
      <c r="B1322" s="5"/>
      <c r="C1322" s="16"/>
      <c r="D1322" s="16"/>
    </row>
    <row r="1323" spans="2:4" x14ac:dyDescent="0.2">
      <c r="B1323" s="5"/>
      <c r="C1323" s="16"/>
      <c r="D1323" s="16"/>
    </row>
    <row r="1324" spans="2:4" x14ac:dyDescent="0.2">
      <c r="B1324" s="5"/>
      <c r="C1324" s="16"/>
      <c r="D1324" s="16"/>
    </row>
    <row r="1325" spans="2:4" x14ac:dyDescent="0.2">
      <c r="B1325" s="5"/>
      <c r="C1325" s="16"/>
      <c r="D1325" s="16"/>
    </row>
    <row r="1326" spans="2:4" x14ac:dyDescent="0.2">
      <c r="B1326" s="5"/>
      <c r="C1326" s="16"/>
      <c r="D1326" s="16"/>
    </row>
    <row r="1327" spans="2:4" x14ac:dyDescent="0.2">
      <c r="B1327" s="5"/>
      <c r="C1327" s="16"/>
      <c r="D1327" s="16"/>
    </row>
    <row r="1328" spans="2:4" x14ac:dyDescent="0.2">
      <c r="B1328" s="5"/>
      <c r="C1328" s="16"/>
      <c r="D1328" s="16"/>
    </row>
    <row r="1329" spans="2:4" x14ac:dyDescent="0.2">
      <c r="B1329" s="5"/>
      <c r="C1329" s="16"/>
      <c r="D1329" s="16"/>
    </row>
    <row r="1330" spans="2:4" x14ac:dyDescent="0.2">
      <c r="B1330" s="5"/>
      <c r="C1330" s="16"/>
      <c r="D1330" s="16"/>
    </row>
    <row r="1331" spans="2:4" x14ac:dyDescent="0.2">
      <c r="B1331" s="5"/>
      <c r="C1331" s="16"/>
      <c r="D1331" s="16"/>
    </row>
    <row r="1332" spans="2:4" x14ac:dyDescent="0.2">
      <c r="B1332" s="5"/>
      <c r="C1332" s="16"/>
      <c r="D1332" s="16"/>
    </row>
    <row r="1333" spans="2:4" x14ac:dyDescent="0.2">
      <c r="B1333" s="5"/>
      <c r="C1333" s="16"/>
      <c r="D1333" s="16"/>
    </row>
    <row r="1334" spans="2:4" x14ac:dyDescent="0.2">
      <c r="B1334" s="5"/>
      <c r="C1334" s="16"/>
      <c r="D1334" s="16"/>
    </row>
    <row r="1335" spans="2:4" x14ac:dyDescent="0.2">
      <c r="B1335" s="5"/>
      <c r="C1335" s="16"/>
      <c r="D1335" s="16"/>
    </row>
    <row r="1336" spans="2:4" x14ac:dyDescent="0.2">
      <c r="B1336" s="5"/>
      <c r="C1336" s="16"/>
      <c r="D1336" s="16"/>
    </row>
    <row r="1337" spans="2:4" x14ac:dyDescent="0.2">
      <c r="B1337" s="5"/>
      <c r="C1337" s="16"/>
      <c r="D1337" s="16"/>
    </row>
    <row r="1338" spans="2:4" x14ac:dyDescent="0.2">
      <c r="B1338" s="5"/>
      <c r="C1338" s="16"/>
      <c r="D1338" s="16"/>
    </row>
    <row r="1339" spans="2:4" x14ac:dyDescent="0.2">
      <c r="B1339" s="5"/>
      <c r="C1339" s="16"/>
      <c r="D1339" s="16"/>
    </row>
    <row r="1340" spans="2:4" x14ac:dyDescent="0.2">
      <c r="B1340" s="5"/>
      <c r="C1340" s="16"/>
      <c r="D1340" s="16"/>
    </row>
    <row r="1341" spans="2:4" x14ac:dyDescent="0.2">
      <c r="B1341" s="5"/>
      <c r="C1341" s="16"/>
      <c r="D1341" s="16"/>
    </row>
    <row r="1342" spans="2:4" x14ac:dyDescent="0.2">
      <c r="B1342" s="5"/>
      <c r="C1342" s="16"/>
      <c r="D1342" s="16"/>
    </row>
    <row r="1343" spans="2:4" x14ac:dyDescent="0.2">
      <c r="B1343" s="5"/>
      <c r="C1343" s="16"/>
      <c r="D1343" s="16"/>
    </row>
    <row r="1344" spans="2:4" x14ac:dyDescent="0.2">
      <c r="B1344" s="5"/>
      <c r="C1344" s="16"/>
      <c r="D1344" s="16"/>
    </row>
    <row r="1345" spans="2:4" x14ac:dyDescent="0.2">
      <c r="B1345" s="5"/>
      <c r="C1345" s="16"/>
      <c r="D1345" s="16"/>
    </row>
    <row r="1346" spans="2:4" x14ac:dyDescent="0.2">
      <c r="B1346" s="5"/>
      <c r="C1346" s="16"/>
      <c r="D1346" s="16"/>
    </row>
    <row r="1347" spans="2:4" x14ac:dyDescent="0.2">
      <c r="B1347" s="5"/>
      <c r="C1347" s="16"/>
      <c r="D1347" s="16"/>
    </row>
    <row r="1348" spans="2:4" x14ac:dyDescent="0.2">
      <c r="B1348" s="5"/>
      <c r="C1348" s="16"/>
      <c r="D1348" s="16"/>
    </row>
    <row r="1349" spans="2:4" x14ac:dyDescent="0.2">
      <c r="B1349" s="5"/>
      <c r="C1349" s="16"/>
      <c r="D1349" s="16"/>
    </row>
    <row r="1350" spans="2:4" x14ac:dyDescent="0.2">
      <c r="B1350" s="5"/>
      <c r="C1350" s="16"/>
      <c r="D1350" s="16"/>
    </row>
    <row r="1351" spans="2:4" x14ac:dyDescent="0.2">
      <c r="B1351" s="5"/>
      <c r="C1351" s="16"/>
      <c r="D1351" s="16"/>
    </row>
    <row r="1352" spans="2:4" x14ac:dyDescent="0.2">
      <c r="B1352" s="5"/>
      <c r="C1352" s="16"/>
      <c r="D1352" s="16"/>
    </row>
    <row r="1353" spans="2:4" x14ac:dyDescent="0.2">
      <c r="B1353" s="5"/>
      <c r="C1353" s="16"/>
      <c r="D1353" s="16"/>
    </row>
    <row r="1354" spans="2:4" x14ac:dyDescent="0.2">
      <c r="B1354" s="5"/>
      <c r="C1354" s="16"/>
      <c r="D1354" s="16"/>
    </row>
    <row r="1355" spans="2:4" x14ac:dyDescent="0.2">
      <c r="B1355" s="5"/>
      <c r="C1355" s="16"/>
      <c r="D1355" s="16"/>
    </row>
    <row r="1356" spans="2:4" x14ac:dyDescent="0.2">
      <c r="B1356" s="5"/>
      <c r="C1356" s="16"/>
      <c r="D1356" s="16"/>
    </row>
    <row r="1357" spans="2:4" x14ac:dyDescent="0.2">
      <c r="B1357" s="5"/>
      <c r="C1357" s="16"/>
      <c r="D1357" s="16"/>
    </row>
    <row r="1358" spans="2:4" x14ac:dyDescent="0.2">
      <c r="B1358" s="5"/>
      <c r="C1358" s="16"/>
      <c r="D1358" s="16"/>
    </row>
    <row r="1359" spans="2:4" x14ac:dyDescent="0.2">
      <c r="B1359" s="5"/>
      <c r="C1359" s="16"/>
      <c r="D1359" s="16"/>
    </row>
    <row r="1360" spans="2:4" x14ac:dyDescent="0.2">
      <c r="B1360" s="5"/>
      <c r="C1360" s="16"/>
      <c r="D1360" s="16"/>
    </row>
    <row r="1361" spans="2:4" x14ac:dyDescent="0.2">
      <c r="B1361" s="5"/>
      <c r="C1361" s="16"/>
      <c r="D1361" s="16"/>
    </row>
    <row r="1362" spans="2:4" x14ac:dyDescent="0.2">
      <c r="B1362" s="5"/>
      <c r="C1362" s="16"/>
      <c r="D1362" s="16"/>
    </row>
    <row r="1363" spans="2:4" x14ac:dyDescent="0.2">
      <c r="B1363" s="5"/>
      <c r="C1363" s="16"/>
      <c r="D1363" s="16"/>
    </row>
    <row r="1364" spans="2:4" x14ac:dyDescent="0.2">
      <c r="B1364" s="5"/>
      <c r="C1364" s="16"/>
      <c r="D1364" s="16"/>
    </row>
    <row r="1365" spans="2:4" x14ac:dyDescent="0.2">
      <c r="B1365" s="5"/>
      <c r="C1365" s="16"/>
      <c r="D1365" s="16"/>
    </row>
    <row r="1366" spans="2:4" x14ac:dyDescent="0.2">
      <c r="B1366" s="5"/>
      <c r="C1366" s="16"/>
      <c r="D1366" s="16"/>
    </row>
    <row r="1367" spans="2:4" x14ac:dyDescent="0.2">
      <c r="B1367" s="5"/>
      <c r="C1367" s="16"/>
      <c r="D1367" s="16"/>
    </row>
    <row r="1368" spans="2:4" x14ac:dyDescent="0.2">
      <c r="B1368" s="5"/>
      <c r="C1368" s="16"/>
      <c r="D1368" s="16"/>
    </row>
    <row r="1369" spans="2:4" x14ac:dyDescent="0.2">
      <c r="B1369" s="5"/>
      <c r="C1369" s="16"/>
      <c r="D1369" s="16"/>
    </row>
    <row r="1370" spans="2:4" x14ac:dyDescent="0.2">
      <c r="B1370" s="5"/>
      <c r="C1370" s="16"/>
      <c r="D1370" s="16"/>
    </row>
    <row r="1371" spans="2:4" x14ac:dyDescent="0.2">
      <c r="B1371" s="5"/>
      <c r="C1371" s="16"/>
      <c r="D1371" s="16"/>
    </row>
    <row r="1372" spans="2:4" x14ac:dyDescent="0.2">
      <c r="B1372" s="5"/>
      <c r="C1372" s="16"/>
      <c r="D1372" s="16"/>
    </row>
    <row r="1373" spans="2:4" x14ac:dyDescent="0.2">
      <c r="B1373" s="5"/>
      <c r="C1373" s="16"/>
      <c r="D1373" s="16"/>
    </row>
    <row r="1374" spans="2:4" x14ac:dyDescent="0.2">
      <c r="B1374" s="5"/>
      <c r="C1374" s="16"/>
      <c r="D1374" s="16"/>
    </row>
    <row r="1375" spans="2:4" x14ac:dyDescent="0.2">
      <c r="B1375" s="5"/>
      <c r="C1375" s="16"/>
      <c r="D1375" s="16"/>
    </row>
    <row r="1376" spans="2:4" x14ac:dyDescent="0.2">
      <c r="B1376" s="5"/>
      <c r="C1376" s="16"/>
      <c r="D1376" s="16"/>
    </row>
    <row r="1377" spans="2:4" x14ac:dyDescent="0.2">
      <c r="B1377" s="5"/>
      <c r="C1377" s="16"/>
      <c r="D1377" s="16"/>
    </row>
    <row r="1378" spans="2:4" x14ac:dyDescent="0.2">
      <c r="B1378" s="5"/>
      <c r="C1378" s="16"/>
      <c r="D1378" s="16"/>
    </row>
    <row r="1379" spans="2:4" x14ac:dyDescent="0.2">
      <c r="B1379" s="5"/>
      <c r="C1379" s="16"/>
      <c r="D1379" s="16"/>
    </row>
    <row r="1380" spans="2:4" x14ac:dyDescent="0.2">
      <c r="B1380" s="5"/>
      <c r="C1380" s="16"/>
      <c r="D1380" s="16"/>
    </row>
    <row r="1381" spans="2:4" x14ac:dyDescent="0.2">
      <c r="B1381" s="5"/>
      <c r="C1381" s="16"/>
      <c r="D1381" s="16"/>
    </row>
    <row r="1382" spans="2:4" x14ac:dyDescent="0.2">
      <c r="B1382" s="5"/>
      <c r="C1382" s="16"/>
      <c r="D1382" s="16"/>
    </row>
    <row r="1383" spans="2:4" x14ac:dyDescent="0.2">
      <c r="B1383" s="5"/>
      <c r="C1383" s="16"/>
      <c r="D1383" s="16"/>
    </row>
    <row r="1384" spans="2:4" x14ac:dyDescent="0.2">
      <c r="B1384" s="5"/>
      <c r="C1384" s="16"/>
      <c r="D1384" s="16"/>
    </row>
    <row r="1385" spans="2:4" x14ac:dyDescent="0.2">
      <c r="B1385" s="5"/>
      <c r="C1385" s="16"/>
      <c r="D1385" s="16"/>
    </row>
    <row r="1386" spans="2:4" x14ac:dyDescent="0.2">
      <c r="B1386" s="5"/>
      <c r="C1386" s="16"/>
      <c r="D1386" s="16"/>
    </row>
    <row r="1387" spans="2:4" x14ac:dyDescent="0.2">
      <c r="B1387" s="5"/>
      <c r="C1387" s="16"/>
      <c r="D1387" s="16"/>
    </row>
    <row r="1388" spans="2:4" x14ac:dyDescent="0.2">
      <c r="B1388" s="5"/>
      <c r="C1388" s="16"/>
      <c r="D1388" s="16"/>
    </row>
    <row r="1389" spans="2:4" x14ac:dyDescent="0.2">
      <c r="B1389" s="5"/>
      <c r="C1389" s="16"/>
      <c r="D1389" s="16"/>
    </row>
    <row r="1390" spans="2:4" x14ac:dyDescent="0.2">
      <c r="B1390" s="5"/>
      <c r="C1390" s="16"/>
      <c r="D1390" s="16"/>
    </row>
    <row r="1391" spans="2:4" x14ac:dyDescent="0.2">
      <c r="B1391" s="5"/>
      <c r="C1391" s="16"/>
      <c r="D1391" s="16"/>
    </row>
    <row r="1392" spans="2:4" x14ac:dyDescent="0.2">
      <c r="B1392" s="5"/>
      <c r="C1392" s="16"/>
      <c r="D1392" s="16"/>
    </row>
    <row r="1393" spans="2:4" x14ac:dyDescent="0.2">
      <c r="B1393" s="5"/>
      <c r="C1393" s="16"/>
      <c r="D1393" s="16"/>
    </row>
    <row r="1394" spans="2:4" x14ac:dyDescent="0.2">
      <c r="B1394" s="5"/>
      <c r="C1394" s="16"/>
      <c r="D1394" s="16"/>
    </row>
    <row r="1395" spans="2:4" x14ac:dyDescent="0.2">
      <c r="B1395" s="5"/>
      <c r="C1395" s="16"/>
      <c r="D1395" s="16"/>
    </row>
    <row r="1396" spans="2:4" x14ac:dyDescent="0.2">
      <c r="B1396" s="5"/>
      <c r="C1396" s="16"/>
      <c r="D1396" s="16"/>
    </row>
    <row r="1397" spans="2:4" x14ac:dyDescent="0.2">
      <c r="B1397" s="5"/>
      <c r="C1397" s="16"/>
      <c r="D1397" s="16"/>
    </row>
    <row r="1398" spans="2:4" x14ac:dyDescent="0.2">
      <c r="B1398" s="5"/>
      <c r="C1398" s="16"/>
      <c r="D1398" s="16"/>
    </row>
    <row r="1399" spans="2:4" x14ac:dyDescent="0.2">
      <c r="B1399" s="5"/>
      <c r="C1399" s="16"/>
      <c r="D1399" s="16"/>
    </row>
    <row r="1400" spans="2:4" x14ac:dyDescent="0.2">
      <c r="B1400" s="5"/>
      <c r="C1400" s="16"/>
      <c r="D1400" s="16"/>
    </row>
    <row r="1401" spans="2:4" x14ac:dyDescent="0.2">
      <c r="B1401" s="5"/>
      <c r="C1401" s="16"/>
      <c r="D1401" s="16"/>
    </row>
    <row r="1402" spans="2:4" x14ac:dyDescent="0.2">
      <c r="B1402" s="5"/>
      <c r="C1402" s="16"/>
      <c r="D1402" s="16"/>
    </row>
    <row r="1403" spans="2:4" x14ac:dyDescent="0.2">
      <c r="B1403" s="5"/>
      <c r="C1403" s="16"/>
      <c r="D1403" s="16"/>
    </row>
    <row r="1404" spans="2:4" x14ac:dyDescent="0.2">
      <c r="B1404" s="5"/>
      <c r="C1404" s="16"/>
      <c r="D1404" s="16"/>
    </row>
    <row r="1405" spans="2:4" x14ac:dyDescent="0.2">
      <c r="B1405" s="5"/>
      <c r="C1405" s="16"/>
      <c r="D1405" s="16"/>
    </row>
    <row r="1406" spans="2:4" x14ac:dyDescent="0.2">
      <c r="B1406" s="5"/>
      <c r="C1406" s="16"/>
      <c r="D1406" s="16"/>
    </row>
    <row r="1407" spans="2:4" x14ac:dyDescent="0.2">
      <c r="B1407" s="5"/>
      <c r="C1407" s="16"/>
      <c r="D1407" s="16"/>
    </row>
    <row r="1408" spans="2:4" x14ac:dyDescent="0.2">
      <c r="B1408" s="5"/>
      <c r="C1408" s="16"/>
      <c r="D1408" s="16"/>
    </row>
    <row r="1409" spans="2:4" x14ac:dyDescent="0.2">
      <c r="B1409" s="5"/>
      <c r="C1409" s="16"/>
      <c r="D1409" s="16"/>
    </row>
    <row r="1410" spans="2:4" x14ac:dyDescent="0.2">
      <c r="B1410" s="5"/>
      <c r="C1410" s="16"/>
      <c r="D1410" s="16"/>
    </row>
    <row r="1411" spans="2:4" x14ac:dyDescent="0.2">
      <c r="B1411" s="5"/>
      <c r="C1411" s="16"/>
      <c r="D1411" s="16"/>
    </row>
    <row r="1412" spans="2:4" x14ac:dyDescent="0.2">
      <c r="B1412" s="5"/>
      <c r="C1412" s="16"/>
      <c r="D1412" s="16"/>
    </row>
    <row r="1413" spans="2:4" x14ac:dyDescent="0.2">
      <c r="B1413" s="5"/>
      <c r="C1413" s="16"/>
      <c r="D1413" s="16"/>
    </row>
    <row r="1414" spans="2:4" x14ac:dyDescent="0.2">
      <c r="B1414" s="5"/>
      <c r="C1414" s="16"/>
      <c r="D1414" s="16"/>
    </row>
    <row r="1415" spans="2:4" x14ac:dyDescent="0.2">
      <c r="B1415" s="5"/>
      <c r="C1415" s="16"/>
      <c r="D1415" s="16"/>
    </row>
    <row r="1416" spans="2:4" x14ac:dyDescent="0.2">
      <c r="B1416" s="5"/>
      <c r="C1416" s="16"/>
      <c r="D1416" s="16"/>
    </row>
    <row r="1417" spans="2:4" x14ac:dyDescent="0.2">
      <c r="B1417" s="5"/>
      <c r="C1417" s="16"/>
      <c r="D1417" s="16"/>
    </row>
    <row r="1418" spans="2:4" x14ac:dyDescent="0.2">
      <c r="B1418" s="5"/>
      <c r="C1418" s="16"/>
      <c r="D1418" s="16"/>
    </row>
    <row r="1419" spans="2:4" x14ac:dyDescent="0.2">
      <c r="B1419" s="5"/>
      <c r="C1419" s="16"/>
      <c r="D1419" s="16"/>
    </row>
    <row r="1420" spans="2:4" x14ac:dyDescent="0.2">
      <c r="B1420" s="5"/>
      <c r="C1420" s="16"/>
      <c r="D1420" s="16"/>
    </row>
    <row r="1421" spans="2:4" x14ac:dyDescent="0.2">
      <c r="B1421" s="5"/>
      <c r="C1421" s="16"/>
      <c r="D1421" s="16"/>
    </row>
    <row r="1422" spans="2:4" x14ac:dyDescent="0.2">
      <c r="B1422" s="5"/>
      <c r="C1422" s="16"/>
      <c r="D1422" s="16"/>
    </row>
    <row r="1423" spans="2:4" x14ac:dyDescent="0.2">
      <c r="B1423" s="5"/>
      <c r="C1423" s="16"/>
      <c r="D1423" s="16"/>
    </row>
    <row r="1424" spans="2:4" x14ac:dyDescent="0.2">
      <c r="B1424" s="5"/>
      <c r="C1424" s="16"/>
      <c r="D1424" s="16"/>
    </row>
    <row r="1425" spans="2:4" x14ac:dyDescent="0.2">
      <c r="B1425" s="5"/>
      <c r="C1425" s="16"/>
      <c r="D1425" s="16"/>
    </row>
    <row r="1426" spans="2:4" x14ac:dyDescent="0.2">
      <c r="B1426" s="5"/>
      <c r="C1426" s="16"/>
      <c r="D1426" s="16"/>
    </row>
    <row r="1427" spans="2:4" x14ac:dyDescent="0.2">
      <c r="B1427" s="5"/>
      <c r="C1427" s="16"/>
      <c r="D1427" s="16"/>
    </row>
    <row r="1428" spans="2:4" x14ac:dyDescent="0.2">
      <c r="B1428" s="5"/>
      <c r="C1428" s="16"/>
      <c r="D1428" s="16"/>
    </row>
    <row r="1429" spans="2:4" x14ac:dyDescent="0.2">
      <c r="B1429" s="5"/>
      <c r="C1429" s="16"/>
      <c r="D1429" s="16"/>
    </row>
    <row r="1430" spans="2:4" x14ac:dyDescent="0.2">
      <c r="B1430" s="5"/>
      <c r="C1430" s="16"/>
      <c r="D1430" s="16"/>
    </row>
    <row r="1431" spans="2:4" x14ac:dyDescent="0.2">
      <c r="B1431" s="5"/>
      <c r="C1431" s="16"/>
      <c r="D1431" s="16"/>
    </row>
    <row r="1432" spans="2:4" x14ac:dyDescent="0.2">
      <c r="B1432" s="5"/>
      <c r="C1432" s="16"/>
      <c r="D1432" s="16"/>
    </row>
    <row r="1433" spans="2:4" x14ac:dyDescent="0.2">
      <c r="B1433" s="5"/>
      <c r="C1433" s="16"/>
      <c r="D1433" s="16"/>
    </row>
    <row r="1434" spans="2:4" x14ac:dyDescent="0.2">
      <c r="B1434" s="5"/>
      <c r="C1434" s="16"/>
      <c r="D1434" s="16"/>
    </row>
    <row r="1435" spans="2:4" x14ac:dyDescent="0.2">
      <c r="B1435" s="5"/>
      <c r="C1435" s="16"/>
      <c r="D1435" s="16"/>
    </row>
    <row r="1436" spans="2:4" x14ac:dyDescent="0.2">
      <c r="B1436" s="5"/>
      <c r="C1436" s="16"/>
      <c r="D1436" s="16"/>
    </row>
    <row r="1437" spans="2:4" x14ac:dyDescent="0.2">
      <c r="B1437" s="5"/>
      <c r="C1437" s="16"/>
      <c r="D1437" s="16"/>
    </row>
    <row r="1438" spans="2:4" x14ac:dyDescent="0.2">
      <c r="B1438" s="5"/>
      <c r="C1438" s="16"/>
      <c r="D1438" s="16"/>
    </row>
    <row r="1439" spans="2:4" x14ac:dyDescent="0.2">
      <c r="B1439" s="5"/>
      <c r="C1439" s="16"/>
      <c r="D1439" s="16"/>
    </row>
    <row r="1440" spans="2:4" x14ac:dyDescent="0.2">
      <c r="B1440" s="5"/>
      <c r="C1440" s="16"/>
      <c r="D1440" s="16"/>
    </row>
    <row r="1441" spans="2:4" x14ac:dyDescent="0.2">
      <c r="B1441" s="5"/>
      <c r="C1441" s="16"/>
      <c r="D1441" s="16"/>
    </row>
    <row r="1442" spans="2:4" x14ac:dyDescent="0.2">
      <c r="B1442" s="5"/>
      <c r="C1442" s="16"/>
      <c r="D1442" s="16"/>
    </row>
    <row r="1443" spans="2:4" x14ac:dyDescent="0.2">
      <c r="B1443" s="5"/>
      <c r="C1443" s="16"/>
      <c r="D1443" s="16"/>
    </row>
    <row r="1444" spans="2:4" x14ac:dyDescent="0.2">
      <c r="B1444" s="5"/>
      <c r="C1444" s="16"/>
      <c r="D1444" s="16"/>
    </row>
    <row r="1445" spans="2:4" x14ac:dyDescent="0.2">
      <c r="B1445" s="5"/>
      <c r="C1445" s="16"/>
      <c r="D1445" s="16"/>
    </row>
    <row r="1446" spans="2:4" x14ac:dyDescent="0.2">
      <c r="B1446" s="5"/>
      <c r="C1446" s="16"/>
      <c r="D1446" s="16"/>
    </row>
    <row r="1447" spans="2:4" x14ac:dyDescent="0.2">
      <c r="B1447" s="5"/>
      <c r="C1447" s="16"/>
      <c r="D1447" s="16"/>
    </row>
    <row r="1448" spans="2:4" x14ac:dyDescent="0.2">
      <c r="B1448" s="5"/>
      <c r="C1448" s="16"/>
      <c r="D1448" s="16"/>
    </row>
    <row r="1449" spans="2:4" x14ac:dyDescent="0.2">
      <c r="B1449" s="5"/>
      <c r="C1449" s="16"/>
      <c r="D1449" s="16"/>
    </row>
    <row r="1450" spans="2:4" x14ac:dyDescent="0.2">
      <c r="B1450" s="5"/>
      <c r="C1450" s="16"/>
      <c r="D1450" s="16"/>
    </row>
    <row r="1451" spans="2:4" x14ac:dyDescent="0.2">
      <c r="B1451" s="5"/>
      <c r="C1451" s="16"/>
      <c r="D1451" s="16"/>
    </row>
    <row r="1452" spans="2:4" x14ac:dyDescent="0.2">
      <c r="B1452" s="5"/>
      <c r="C1452" s="16"/>
      <c r="D1452" s="16"/>
    </row>
    <row r="1453" spans="2:4" x14ac:dyDescent="0.2">
      <c r="B1453" s="5"/>
      <c r="C1453" s="16"/>
      <c r="D1453" s="16"/>
    </row>
    <row r="1454" spans="2:4" x14ac:dyDescent="0.2">
      <c r="B1454" s="5"/>
      <c r="C1454" s="16"/>
      <c r="D1454" s="16"/>
    </row>
    <row r="1455" spans="2:4" x14ac:dyDescent="0.2">
      <c r="B1455" s="5"/>
      <c r="C1455" s="16"/>
      <c r="D1455" s="16"/>
    </row>
    <row r="1456" spans="2:4" x14ac:dyDescent="0.2">
      <c r="B1456" s="5"/>
      <c r="C1456" s="16"/>
      <c r="D1456" s="16"/>
    </row>
    <row r="1457" spans="2:4" x14ac:dyDescent="0.2">
      <c r="B1457" s="5"/>
      <c r="C1457" s="16"/>
      <c r="D1457" s="16"/>
    </row>
    <row r="1458" spans="2:4" x14ac:dyDescent="0.2">
      <c r="B1458" s="5"/>
      <c r="C1458" s="16"/>
      <c r="D1458" s="16"/>
    </row>
    <row r="1459" spans="2:4" x14ac:dyDescent="0.2">
      <c r="B1459" s="5"/>
      <c r="C1459" s="16"/>
      <c r="D1459" s="16"/>
    </row>
    <row r="1460" spans="2:4" x14ac:dyDescent="0.2">
      <c r="B1460" s="5"/>
      <c r="C1460" s="16"/>
      <c r="D1460" s="16"/>
    </row>
    <row r="1461" spans="2:4" x14ac:dyDescent="0.2">
      <c r="B1461" s="5"/>
      <c r="C1461" s="16"/>
      <c r="D1461" s="16"/>
    </row>
    <row r="1462" spans="2:4" x14ac:dyDescent="0.2">
      <c r="B1462" s="5"/>
      <c r="C1462" s="16"/>
      <c r="D1462" s="16"/>
    </row>
    <row r="1463" spans="2:4" x14ac:dyDescent="0.2">
      <c r="B1463" s="5"/>
      <c r="C1463" s="16"/>
      <c r="D1463" s="16"/>
    </row>
    <row r="1464" spans="2:4" x14ac:dyDescent="0.2">
      <c r="B1464" s="5"/>
      <c r="C1464" s="16"/>
      <c r="D1464" s="16"/>
    </row>
    <row r="1465" spans="2:4" x14ac:dyDescent="0.2">
      <c r="B1465" s="5"/>
      <c r="C1465" s="16"/>
      <c r="D1465" s="16"/>
    </row>
    <row r="1466" spans="2:4" x14ac:dyDescent="0.2">
      <c r="B1466" s="5"/>
      <c r="C1466" s="16"/>
      <c r="D1466" s="16"/>
    </row>
    <row r="1467" spans="2:4" x14ac:dyDescent="0.2">
      <c r="B1467" s="5"/>
      <c r="C1467" s="16"/>
      <c r="D1467" s="16"/>
    </row>
    <row r="1468" spans="2:4" x14ac:dyDescent="0.2">
      <c r="B1468" s="5"/>
      <c r="C1468" s="16"/>
      <c r="D1468" s="16"/>
    </row>
    <row r="1469" spans="2:4" x14ac:dyDescent="0.2">
      <c r="B1469" s="5"/>
      <c r="C1469" s="16"/>
      <c r="D1469" s="16"/>
    </row>
    <row r="1470" spans="2:4" x14ac:dyDescent="0.2">
      <c r="B1470" s="5"/>
      <c r="C1470" s="16"/>
      <c r="D1470" s="16"/>
    </row>
    <row r="1471" spans="2:4" x14ac:dyDescent="0.2">
      <c r="B1471" s="5"/>
      <c r="C1471" s="16"/>
      <c r="D1471" s="16"/>
    </row>
    <row r="1472" spans="2:4" x14ac:dyDescent="0.2">
      <c r="B1472" s="5"/>
      <c r="C1472" s="16"/>
      <c r="D1472" s="16"/>
    </row>
    <row r="1473" spans="2:4" x14ac:dyDescent="0.2">
      <c r="B1473" s="5"/>
      <c r="C1473" s="16"/>
      <c r="D1473" s="16"/>
    </row>
    <row r="1474" spans="2:4" x14ac:dyDescent="0.2">
      <c r="B1474" s="5"/>
      <c r="C1474" s="16"/>
      <c r="D1474" s="16"/>
    </row>
    <row r="1475" spans="2:4" x14ac:dyDescent="0.2">
      <c r="B1475" s="5"/>
      <c r="C1475" s="16"/>
      <c r="D1475" s="16"/>
    </row>
    <row r="1476" spans="2:4" x14ac:dyDescent="0.2">
      <c r="B1476" s="5"/>
      <c r="C1476" s="16"/>
      <c r="D1476" s="16"/>
    </row>
    <row r="1477" spans="2:4" x14ac:dyDescent="0.2">
      <c r="B1477" s="5"/>
      <c r="C1477" s="16"/>
      <c r="D1477" s="16"/>
    </row>
    <row r="1478" spans="2:4" x14ac:dyDescent="0.2">
      <c r="B1478" s="5"/>
      <c r="C1478" s="16"/>
      <c r="D1478" s="16"/>
    </row>
    <row r="1479" spans="2:4" x14ac:dyDescent="0.2">
      <c r="B1479" s="5"/>
      <c r="C1479" s="16"/>
      <c r="D1479" s="16"/>
    </row>
    <row r="1480" spans="2:4" x14ac:dyDescent="0.2">
      <c r="B1480" s="5"/>
      <c r="C1480" s="16"/>
      <c r="D1480" s="16"/>
    </row>
    <row r="1481" spans="2:4" x14ac:dyDescent="0.2">
      <c r="B1481" s="5"/>
      <c r="C1481" s="16"/>
      <c r="D1481" s="16"/>
    </row>
    <row r="1482" spans="2:4" x14ac:dyDescent="0.2">
      <c r="B1482" s="5"/>
      <c r="C1482" s="16"/>
      <c r="D1482" s="16"/>
    </row>
    <row r="1483" spans="2:4" x14ac:dyDescent="0.2">
      <c r="B1483" s="5"/>
      <c r="C1483" s="16"/>
      <c r="D1483" s="16"/>
    </row>
    <row r="1484" spans="2:4" x14ac:dyDescent="0.2">
      <c r="B1484" s="5"/>
      <c r="C1484" s="16"/>
      <c r="D1484" s="16"/>
    </row>
    <row r="1485" spans="2:4" x14ac:dyDescent="0.2">
      <c r="B1485" s="5"/>
      <c r="C1485" s="16"/>
      <c r="D1485" s="16"/>
    </row>
    <row r="1486" spans="2:4" x14ac:dyDescent="0.2">
      <c r="B1486" s="5"/>
      <c r="C1486" s="16"/>
      <c r="D1486" s="16"/>
    </row>
    <row r="1487" spans="2:4" x14ac:dyDescent="0.2">
      <c r="B1487" s="5"/>
      <c r="C1487" s="16"/>
      <c r="D1487" s="16"/>
    </row>
    <row r="1488" spans="2:4" x14ac:dyDescent="0.2">
      <c r="B1488" s="5"/>
      <c r="C1488" s="16"/>
      <c r="D1488" s="16"/>
    </row>
    <row r="1489" spans="2:4" x14ac:dyDescent="0.2">
      <c r="B1489" s="5"/>
      <c r="C1489" s="16"/>
      <c r="D1489" s="16"/>
    </row>
    <row r="1490" spans="2:4" x14ac:dyDescent="0.2">
      <c r="B1490" s="5"/>
      <c r="C1490" s="16"/>
      <c r="D1490" s="16"/>
    </row>
    <row r="1491" spans="2:4" x14ac:dyDescent="0.2">
      <c r="B1491" s="5"/>
      <c r="C1491" s="16"/>
      <c r="D1491" s="16"/>
    </row>
    <row r="1492" spans="2:4" x14ac:dyDescent="0.2">
      <c r="B1492" s="5"/>
      <c r="C1492" s="16"/>
      <c r="D1492" s="16"/>
    </row>
    <row r="1493" spans="2:4" x14ac:dyDescent="0.2">
      <c r="B1493" s="5"/>
      <c r="C1493" s="16"/>
      <c r="D1493" s="16"/>
    </row>
    <row r="1494" spans="2:4" x14ac:dyDescent="0.2">
      <c r="B1494" s="5"/>
      <c r="C1494" s="16"/>
      <c r="D1494" s="16"/>
    </row>
    <row r="1495" spans="2:4" x14ac:dyDescent="0.2">
      <c r="B1495" s="5"/>
      <c r="C1495" s="16"/>
      <c r="D1495" s="16"/>
    </row>
    <row r="1496" spans="2:4" x14ac:dyDescent="0.2">
      <c r="B1496" s="5"/>
      <c r="C1496" s="16"/>
      <c r="D1496" s="16"/>
    </row>
    <row r="1497" spans="2:4" x14ac:dyDescent="0.2">
      <c r="B1497" s="5"/>
      <c r="C1497" s="16"/>
      <c r="D1497" s="16"/>
    </row>
    <row r="1498" spans="2:4" x14ac:dyDescent="0.2">
      <c r="B1498" s="5"/>
      <c r="C1498" s="16"/>
      <c r="D1498" s="16"/>
    </row>
    <row r="1499" spans="2:4" x14ac:dyDescent="0.2">
      <c r="B1499" s="5"/>
      <c r="C1499" s="16"/>
      <c r="D1499" s="16"/>
    </row>
    <row r="1500" spans="2:4" x14ac:dyDescent="0.2">
      <c r="B1500" s="5"/>
      <c r="C1500" s="16"/>
      <c r="D1500" s="16"/>
    </row>
    <row r="1501" spans="2:4" x14ac:dyDescent="0.2">
      <c r="B1501" s="5"/>
      <c r="C1501" s="16"/>
      <c r="D1501" s="16"/>
    </row>
    <row r="1502" spans="2:4" x14ac:dyDescent="0.2">
      <c r="B1502" s="5"/>
      <c r="C1502" s="16"/>
      <c r="D1502" s="16"/>
    </row>
    <row r="1503" spans="2:4" x14ac:dyDescent="0.2">
      <c r="B1503" s="5"/>
      <c r="C1503" s="16"/>
      <c r="D1503" s="16"/>
    </row>
    <row r="1504" spans="2:4" x14ac:dyDescent="0.2">
      <c r="B1504" s="5"/>
      <c r="C1504" s="16"/>
      <c r="D1504" s="16"/>
    </row>
    <row r="1505" spans="2:4" x14ac:dyDescent="0.2">
      <c r="B1505" s="5"/>
      <c r="C1505" s="16"/>
      <c r="D1505" s="16"/>
    </row>
    <row r="1506" spans="2:4" x14ac:dyDescent="0.2">
      <c r="B1506" s="5"/>
      <c r="C1506" s="16"/>
      <c r="D1506" s="16"/>
    </row>
    <row r="1507" spans="2:4" x14ac:dyDescent="0.2">
      <c r="B1507" s="5"/>
      <c r="C1507" s="16"/>
      <c r="D1507" s="16"/>
    </row>
    <row r="1508" spans="2:4" x14ac:dyDescent="0.2">
      <c r="B1508" s="5"/>
      <c r="C1508" s="16"/>
      <c r="D1508" s="16"/>
    </row>
    <row r="1509" spans="2:4" x14ac:dyDescent="0.2">
      <c r="B1509" s="5"/>
      <c r="C1509" s="16"/>
      <c r="D1509" s="16"/>
    </row>
    <row r="1510" spans="2:4" x14ac:dyDescent="0.2">
      <c r="B1510" s="5"/>
      <c r="C1510" s="16"/>
      <c r="D1510" s="16"/>
    </row>
    <row r="1511" spans="2:4" x14ac:dyDescent="0.2">
      <c r="B1511" s="5"/>
      <c r="C1511" s="16"/>
      <c r="D1511" s="16"/>
    </row>
    <row r="1512" spans="2:4" x14ac:dyDescent="0.2">
      <c r="B1512" s="5"/>
      <c r="C1512" s="16"/>
      <c r="D1512" s="16"/>
    </row>
    <row r="1513" spans="2:4" x14ac:dyDescent="0.2">
      <c r="B1513" s="5"/>
      <c r="C1513" s="16"/>
      <c r="D1513" s="16"/>
    </row>
    <row r="1514" spans="2:4" x14ac:dyDescent="0.2">
      <c r="B1514" s="5"/>
      <c r="C1514" s="16"/>
      <c r="D1514" s="16"/>
    </row>
    <row r="1515" spans="2:4" x14ac:dyDescent="0.2">
      <c r="B1515" s="5"/>
      <c r="C1515" s="16"/>
      <c r="D1515" s="16"/>
    </row>
    <row r="1516" spans="2:4" x14ac:dyDescent="0.2">
      <c r="B1516" s="5"/>
      <c r="C1516" s="16"/>
      <c r="D1516" s="16"/>
    </row>
    <row r="1517" spans="2:4" x14ac:dyDescent="0.2">
      <c r="B1517" s="5"/>
      <c r="C1517" s="16"/>
      <c r="D1517" s="16"/>
    </row>
    <row r="1518" spans="2:4" x14ac:dyDescent="0.2">
      <c r="B1518" s="5"/>
      <c r="C1518" s="16"/>
      <c r="D1518" s="16"/>
    </row>
    <row r="1519" spans="2:4" x14ac:dyDescent="0.2">
      <c r="B1519" s="5"/>
      <c r="C1519" s="16"/>
      <c r="D1519" s="16"/>
    </row>
    <row r="1520" spans="2:4" x14ac:dyDescent="0.2">
      <c r="B1520" s="5"/>
      <c r="C1520" s="16"/>
      <c r="D1520" s="16"/>
    </row>
    <row r="1521" spans="2:4" x14ac:dyDescent="0.2">
      <c r="B1521" s="5"/>
      <c r="C1521" s="16"/>
      <c r="D1521" s="16"/>
    </row>
    <row r="1522" spans="2:4" x14ac:dyDescent="0.2">
      <c r="B1522" s="5"/>
      <c r="C1522" s="16"/>
      <c r="D1522" s="16"/>
    </row>
    <row r="1523" spans="2:4" x14ac:dyDescent="0.2">
      <c r="B1523" s="5"/>
      <c r="C1523" s="16"/>
      <c r="D1523" s="16"/>
    </row>
    <row r="1524" spans="2:4" x14ac:dyDescent="0.2">
      <c r="B1524" s="5"/>
      <c r="C1524" s="16"/>
      <c r="D1524" s="16"/>
    </row>
    <row r="1525" spans="2:4" x14ac:dyDescent="0.2">
      <c r="B1525" s="5"/>
      <c r="C1525" s="16"/>
      <c r="D1525" s="16"/>
    </row>
    <row r="1526" spans="2:4" x14ac:dyDescent="0.2">
      <c r="B1526" s="5"/>
      <c r="C1526" s="16"/>
      <c r="D1526" s="16"/>
    </row>
    <row r="1527" spans="2:4" x14ac:dyDescent="0.2">
      <c r="B1527" s="5"/>
      <c r="C1527" s="16"/>
      <c r="D1527" s="16"/>
    </row>
    <row r="1528" spans="2:4" x14ac:dyDescent="0.2">
      <c r="B1528" s="5"/>
      <c r="C1528" s="16"/>
      <c r="D1528" s="16"/>
    </row>
    <row r="1529" spans="2:4" x14ac:dyDescent="0.2">
      <c r="B1529" s="5"/>
      <c r="C1529" s="16"/>
      <c r="D1529" s="16"/>
    </row>
    <row r="1530" spans="2:4" x14ac:dyDescent="0.2">
      <c r="B1530" s="5"/>
      <c r="C1530" s="16"/>
      <c r="D1530" s="16"/>
    </row>
    <row r="1531" spans="2:4" x14ac:dyDescent="0.2">
      <c r="B1531" s="5"/>
      <c r="C1531" s="16"/>
      <c r="D1531" s="16"/>
    </row>
    <row r="1532" spans="2:4" x14ac:dyDescent="0.2">
      <c r="B1532" s="5"/>
      <c r="C1532" s="16"/>
      <c r="D1532" s="16"/>
    </row>
    <row r="1533" spans="2:4" x14ac:dyDescent="0.2">
      <c r="B1533" s="5"/>
      <c r="C1533" s="16"/>
      <c r="D1533" s="16"/>
    </row>
    <row r="1534" spans="2:4" x14ac:dyDescent="0.2">
      <c r="B1534" s="5"/>
      <c r="C1534" s="16"/>
      <c r="D1534" s="16"/>
    </row>
    <row r="1535" spans="2:4" x14ac:dyDescent="0.2">
      <c r="B1535" s="5"/>
      <c r="C1535" s="16"/>
      <c r="D1535" s="16"/>
    </row>
    <row r="1536" spans="2:4" x14ac:dyDescent="0.2">
      <c r="B1536" s="5"/>
      <c r="C1536" s="16"/>
      <c r="D1536" s="16"/>
    </row>
    <row r="1537" spans="2:4" x14ac:dyDescent="0.2">
      <c r="B1537" s="5"/>
      <c r="C1537" s="16"/>
      <c r="D1537" s="16"/>
    </row>
    <row r="1538" spans="2:4" x14ac:dyDescent="0.2">
      <c r="B1538" s="5"/>
      <c r="C1538" s="16"/>
      <c r="D1538" s="16"/>
    </row>
    <row r="1539" spans="2:4" x14ac:dyDescent="0.2">
      <c r="B1539" s="5"/>
      <c r="C1539" s="16"/>
      <c r="D1539" s="16"/>
    </row>
    <row r="1540" spans="2:4" x14ac:dyDescent="0.2">
      <c r="B1540" s="5"/>
      <c r="C1540" s="16"/>
      <c r="D1540" s="16"/>
    </row>
    <row r="1541" spans="2:4" x14ac:dyDescent="0.2">
      <c r="B1541" s="5"/>
      <c r="C1541" s="16"/>
      <c r="D1541" s="16"/>
    </row>
    <row r="1542" spans="2:4" x14ac:dyDescent="0.2">
      <c r="B1542" s="5"/>
      <c r="C1542" s="16"/>
      <c r="D1542" s="16"/>
    </row>
    <row r="1543" spans="2:4" x14ac:dyDescent="0.2">
      <c r="B1543" s="5"/>
      <c r="C1543" s="16"/>
      <c r="D1543" s="16"/>
    </row>
    <row r="1544" spans="2:4" x14ac:dyDescent="0.2">
      <c r="B1544" s="5"/>
      <c r="C1544" s="16"/>
      <c r="D1544" s="16"/>
    </row>
    <row r="1545" spans="2:4" x14ac:dyDescent="0.2">
      <c r="B1545" s="5"/>
      <c r="C1545" s="16"/>
      <c r="D1545" s="16"/>
    </row>
    <row r="1546" spans="2:4" x14ac:dyDescent="0.2">
      <c r="B1546" s="5"/>
      <c r="C1546" s="16"/>
      <c r="D1546" s="16"/>
    </row>
    <row r="1547" spans="2:4" x14ac:dyDescent="0.2">
      <c r="B1547" s="5"/>
      <c r="C1547" s="16"/>
      <c r="D1547" s="16"/>
    </row>
    <row r="1548" spans="2:4" x14ac:dyDescent="0.2">
      <c r="B1548" s="5"/>
      <c r="C1548" s="16"/>
      <c r="D1548" s="16"/>
    </row>
    <row r="1549" spans="2:4" x14ac:dyDescent="0.2">
      <c r="B1549" s="5"/>
      <c r="C1549" s="16"/>
      <c r="D1549" s="16"/>
    </row>
    <row r="1550" spans="2:4" x14ac:dyDescent="0.2">
      <c r="B1550" s="5"/>
      <c r="C1550" s="16"/>
      <c r="D1550" s="16"/>
    </row>
    <row r="1551" spans="2:4" x14ac:dyDescent="0.2">
      <c r="B1551" s="5"/>
      <c r="C1551" s="16"/>
      <c r="D1551" s="16"/>
    </row>
    <row r="1552" spans="2:4" x14ac:dyDescent="0.2">
      <c r="B1552" s="5"/>
      <c r="C1552" s="16"/>
      <c r="D1552" s="16"/>
    </row>
    <row r="1553" spans="2:4" x14ac:dyDescent="0.2">
      <c r="B1553" s="5"/>
      <c r="C1553" s="16"/>
      <c r="D1553" s="16"/>
    </row>
    <row r="1554" spans="2:4" x14ac:dyDescent="0.2">
      <c r="B1554" s="5"/>
      <c r="C1554" s="16"/>
      <c r="D1554" s="16"/>
    </row>
    <row r="1555" spans="2:4" x14ac:dyDescent="0.2">
      <c r="B1555" s="5"/>
      <c r="C1555" s="16"/>
      <c r="D1555" s="16"/>
    </row>
    <row r="1556" spans="2:4" x14ac:dyDescent="0.2">
      <c r="B1556" s="5"/>
      <c r="C1556" s="16"/>
      <c r="D1556" s="16"/>
    </row>
    <row r="1557" spans="2:4" x14ac:dyDescent="0.2">
      <c r="B1557" s="5"/>
      <c r="C1557" s="16"/>
      <c r="D1557" s="16"/>
    </row>
    <row r="1558" spans="2:4" x14ac:dyDescent="0.2">
      <c r="B1558" s="5"/>
      <c r="C1558" s="16"/>
      <c r="D1558" s="16"/>
    </row>
    <row r="1559" spans="2:4" x14ac:dyDescent="0.2">
      <c r="B1559" s="5"/>
      <c r="C1559" s="16"/>
      <c r="D1559" s="16"/>
    </row>
    <row r="1560" spans="2:4" x14ac:dyDescent="0.2">
      <c r="B1560" s="5"/>
      <c r="C1560" s="16"/>
      <c r="D1560" s="16"/>
    </row>
    <row r="1561" spans="2:4" x14ac:dyDescent="0.2">
      <c r="B1561" s="5"/>
      <c r="C1561" s="16"/>
      <c r="D1561" s="16"/>
    </row>
    <row r="1562" spans="2:4" x14ac:dyDescent="0.2">
      <c r="B1562" s="5"/>
      <c r="C1562" s="16"/>
      <c r="D1562" s="16"/>
    </row>
    <row r="1563" spans="2:4" x14ac:dyDescent="0.2">
      <c r="B1563" s="5"/>
      <c r="C1563" s="16"/>
      <c r="D1563" s="16"/>
    </row>
    <row r="1564" spans="2:4" x14ac:dyDescent="0.2">
      <c r="B1564" s="5"/>
      <c r="C1564" s="16"/>
      <c r="D1564" s="16"/>
    </row>
    <row r="1565" spans="2:4" x14ac:dyDescent="0.2">
      <c r="B1565" s="5"/>
      <c r="C1565" s="16"/>
      <c r="D1565" s="16"/>
    </row>
    <row r="1566" spans="2:4" x14ac:dyDescent="0.2">
      <c r="B1566" s="5"/>
      <c r="C1566" s="16"/>
      <c r="D1566" s="16"/>
    </row>
    <row r="1567" spans="2:4" x14ac:dyDescent="0.2">
      <c r="B1567" s="5"/>
      <c r="C1567" s="16"/>
      <c r="D1567" s="16"/>
    </row>
    <row r="1568" spans="2:4" x14ac:dyDescent="0.2">
      <c r="B1568" s="5"/>
      <c r="C1568" s="16"/>
      <c r="D1568" s="16"/>
    </row>
    <row r="1569" spans="2:4" x14ac:dyDescent="0.2">
      <c r="B1569" s="5"/>
      <c r="C1569" s="16"/>
      <c r="D1569" s="16"/>
    </row>
    <row r="1570" spans="2:4" x14ac:dyDescent="0.2">
      <c r="B1570" s="5"/>
      <c r="C1570" s="16"/>
      <c r="D1570" s="16"/>
    </row>
    <row r="1571" spans="2:4" x14ac:dyDescent="0.2">
      <c r="B1571" s="5"/>
      <c r="C1571" s="16"/>
      <c r="D1571" s="16"/>
    </row>
    <row r="1572" spans="2:4" x14ac:dyDescent="0.2">
      <c r="B1572" s="5"/>
      <c r="C1572" s="16"/>
      <c r="D1572" s="16"/>
    </row>
    <row r="1573" spans="2:4" x14ac:dyDescent="0.2">
      <c r="B1573" s="5"/>
      <c r="C1573" s="16"/>
      <c r="D1573" s="16"/>
    </row>
    <row r="1574" spans="2:4" x14ac:dyDescent="0.2">
      <c r="B1574" s="5"/>
      <c r="C1574" s="16"/>
      <c r="D1574" s="16"/>
    </row>
    <row r="1575" spans="2:4" x14ac:dyDescent="0.2">
      <c r="B1575" s="5"/>
      <c r="C1575" s="16"/>
      <c r="D1575" s="16"/>
    </row>
    <row r="1576" spans="2:4" x14ac:dyDescent="0.2">
      <c r="B1576" s="5"/>
      <c r="C1576" s="16"/>
      <c r="D1576" s="16"/>
    </row>
    <row r="1577" spans="2:4" x14ac:dyDescent="0.2">
      <c r="B1577" s="5"/>
      <c r="C1577" s="16"/>
      <c r="D1577" s="16"/>
    </row>
    <row r="1578" spans="2:4" x14ac:dyDescent="0.2">
      <c r="B1578" s="5"/>
      <c r="C1578" s="16"/>
      <c r="D1578" s="16"/>
    </row>
    <row r="1579" spans="2:4" x14ac:dyDescent="0.2">
      <c r="B1579" s="5"/>
      <c r="C1579" s="16"/>
      <c r="D1579" s="16"/>
    </row>
    <row r="1580" spans="2:4" x14ac:dyDescent="0.2">
      <c r="B1580" s="5"/>
      <c r="C1580" s="16"/>
      <c r="D1580" s="16"/>
    </row>
    <row r="1581" spans="2:4" x14ac:dyDescent="0.2">
      <c r="B1581" s="5"/>
      <c r="C1581" s="16"/>
      <c r="D1581" s="16"/>
    </row>
    <row r="1582" spans="2:4" x14ac:dyDescent="0.2">
      <c r="B1582" s="5"/>
      <c r="C1582" s="16"/>
      <c r="D1582" s="16"/>
    </row>
    <row r="1583" spans="2:4" x14ac:dyDescent="0.2">
      <c r="B1583" s="5"/>
      <c r="C1583" s="16"/>
      <c r="D1583" s="16"/>
    </row>
    <row r="1584" spans="2:4" x14ac:dyDescent="0.2">
      <c r="B1584" s="5"/>
      <c r="C1584" s="16"/>
      <c r="D1584" s="16"/>
    </row>
    <row r="1585" spans="2:4" x14ac:dyDescent="0.2">
      <c r="B1585" s="5"/>
      <c r="C1585" s="16"/>
      <c r="D1585" s="16"/>
    </row>
    <row r="1586" spans="2:4" x14ac:dyDescent="0.2">
      <c r="B1586" s="5"/>
      <c r="C1586" s="16"/>
      <c r="D1586" s="16"/>
    </row>
    <row r="1587" spans="2:4" x14ac:dyDescent="0.2">
      <c r="B1587" s="5"/>
      <c r="C1587" s="16"/>
      <c r="D1587" s="16"/>
    </row>
    <row r="1588" spans="2:4" x14ac:dyDescent="0.2">
      <c r="B1588" s="5"/>
      <c r="C1588" s="16"/>
      <c r="D1588" s="16"/>
    </row>
    <row r="1589" spans="2:4" x14ac:dyDescent="0.2">
      <c r="B1589" s="5"/>
      <c r="C1589" s="16"/>
      <c r="D1589" s="16"/>
    </row>
    <row r="1590" spans="2:4" x14ac:dyDescent="0.2">
      <c r="B1590" s="5"/>
      <c r="C1590" s="16"/>
      <c r="D1590" s="16"/>
    </row>
    <row r="1591" spans="2:4" x14ac:dyDescent="0.2">
      <c r="B1591" s="5"/>
      <c r="C1591" s="16"/>
      <c r="D1591" s="16"/>
    </row>
    <row r="1592" spans="2:4" x14ac:dyDescent="0.2">
      <c r="B1592" s="5"/>
      <c r="C1592" s="16"/>
      <c r="D1592" s="16"/>
    </row>
    <row r="1593" spans="2:4" x14ac:dyDescent="0.2">
      <c r="B1593" s="5"/>
      <c r="C1593" s="16"/>
      <c r="D1593" s="16"/>
    </row>
    <row r="1594" spans="2:4" x14ac:dyDescent="0.2">
      <c r="B1594" s="5"/>
      <c r="C1594" s="16"/>
      <c r="D1594" s="16"/>
    </row>
    <row r="1595" spans="2:4" x14ac:dyDescent="0.2">
      <c r="B1595" s="5"/>
      <c r="C1595" s="16"/>
      <c r="D1595" s="16"/>
    </row>
    <row r="1596" spans="2:4" x14ac:dyDescent="0.2">
      <c r="B1596" s="5"/>
      <c r="C1596" s="16"/>
      <c r="D1596" s="16"/>
    </row>
    <row r="1597" spans="2:4" x14ac:dyDescent="0.2">
      <c r="B1597" s="5"/>
      <c r="C1597" s="16"/>
      <c r="D1597" s="16"/>
    </row>
    <row r="1598" spans="2:4" x14ac:dyDescent="0.2">
      <c r="B1598" s="5"/>
      <c r="C1598" s="16"/>
      <c r="D1598" s="16"/>
    </row>
    <row r="1599" spans="2:4" x14ac:dyDescent="0.2">
      <c r="B1599" s="5"/>
      <c r="C1599" s="16"/>
      <c r="D1599" s="16"/>
    </row>
    <row r="1600" spans="2:4" x14ac:dyDescent="0.2">
      <c r="B1600" s="5"/>
      <c r="C1600" s="16"/>
      <c r="D1600" s="16"/>
    </row>
    <row r="1601" spans="2:4" x14ac:dyDescent="0.2">
      <c r="B1601" s="5"/>
      <c r="C1601" s="16"/>
      <c r="D1601" s="16"/>
    </row>
    <row r="1602" spans="2:4" x14ac:dyDescent="0.2">
      <c r="B1602" s="5"/>
      <c r="C1602" s="16"/>
      <c r="D1602" s="16"/>
    </row>
    <row r="1603" spans="2:4" x14ac:dyDescent="0.2">
      <c r="B1603" s="5"/>
      <c r="C1603" s="16"/>
      <c r="D1603" s="16"/>
    </row>
    <row r="1604" spans="2:4" x14ac:dyDescent="0.2">
      <c r="B1604" s="5"/>
      <c r="C1604" s="16"/>
      <c r="D1604" s="16"/>
    </row>
    <row r="1605" spans="2:4" x14ac:dyDescent="0.2">
      <c r="B1605" s="5"/>
      <c r="C1605" s="16"/>
      <c r="D1605" s="16"/>
    </row>
    <row r="1606" spans="2:4" x14ac:dyDescent="0.2">
      <c r="B1606" s="5"/>
      <c r="C1606" s="16"/>
      <c r="D1606" s="16"/>
    </row>
    <row r="1607" spans="2:4" x14ac:dyDescent="0.2">
      <c r="B1607" s="5"/>
      <c r="C1607" s="16"/>
      <c r="D1607" s="16"/>
    </row>
    <row r="1608" spans="2:4" x14ac:dyDescent="0.2">
      <c r="B1608" s="5"/>
      <c r="C1608" s="16"/>
      <c r="D1608" s="16"/>
    </row>
    <row r="1609" spans="2:4" x14ac:dyDescent="0.2">
      <c r="B1609" s="5"/>
      <c r="C1609" s="16"/>
      <c r="D1609" s="16"/>
    </row>
    <row r="1610" spans="2:4" x14ac:dyDescent="0.2">
      <c r="B1610" s="5"/>
      <c r="C1610" s="16"/>
      <c r="D1610" s="16"/>
    </row>
    <row r="1611" spans="2:4" x14ac:dyDescent="0.2">
      <c r="B1611" s="5"/>
      <c r="C1611" s="16"/>
      <c r="D1611" s="16"/>
    </row>
    <row r="1612" spans="2:4" x14ac:dyDescent="0.2">
      <c r="B1612" s="5"/>
      <c r="C1612" s="16"/>
      <c r="D1612" s="16"/>
    </row>
    <row r="1613" spans="2:4" x14ac:dyDescent="0.2">
      <c r="B1613" s="5"/>
      <c r="C1613" s="16"/>
      <c r="D1613" s="16"/>
    </row>
    <row r="1614" spans="2:4" x14ac:dyDescent="0.2">
      <c r="B1614" s="5"/>
      <c r="C1614" s="16"/>
      <c r="D1614" s="16"/>
    </row>
    <row r="1615" spans="2:4" x14ac:dyDescent="0.2">
      <c r="B1615" s="5"/>
      <c r="C1615" s="16"/>
      <c r="D1615" s="16"/>
    </row>
    <row r="1616" spans="2:4" x14ac:dyDescent="0.2">
      <c r="B1616" s="5"/>
      <c r="C1616" s="16"/>
      <c r="D1616" s="16"/>
    </row>
    <row r="1617" spans="2:4" x14ac:dyDescent="0.2">
      <c r="B1617" s="5"/>
      <c r="C1617" s="16"/>
      <c r="D1617" s="16"/>
    </row>
    <row r="1618" spans="2:4" x14ac:dyDescent="0.2">
      <c r="B1618" s="5"/>
      <c r="C1618" s="16"/>
      <c r="D1618" s="16"/>
    </row>
    <row r="1619" spans="2:4" x14ac:dyDescent="0.2">
      <c r="B1619" s="5"/>
      <c r="C1619" s="16"/>
      <c r="D1619" s="16"/>
    </row>
    <row r="1620" spans="2:4" x14ac:dyDescent="0.2">
      <c r="B1620" s="5"/>
      <c r="C1620" s="16"/>
      <c r="D1620" s="16"/>
    </row>
    <row r="1621" spans="2:4" x14ac:dyDescent="0.2">
      <c r="B1621" s="5"/>
      <c r="C1621" s="16"/>
      <c r="D1621" s="16"/>
    </row>
    <row r="1622" spans="2:4" x14ac:dyDescent="0.2">
      <c r="B1622" s="5"/>
      <c r="C1622" s="16"/>
      <c r="D1622" s="16"/>
    </row>
    <row r="1623" spans="2:4" x14ac:dyDescent="0.2">
      <c r="B1623" s="5"/>
      <c r="C1623" s="16"/>
      <c r="D1623" s="16"/>
    </row>
    <row r="1624" spans="2:4" x14ac:dyDescent="0.2">
      <c r="B1624" s="5"/>
      <c r="C1624" s="16"/>
      <c r="D1624" s="16"/>
    </row>
    <row r="1625" spans="2:4" x14ac:dyDescent="0.2">
      <c r="B1625" s="5"/>
      <c r="C1625" s="16"/>
      <c r="D1625" s="16"/>
    </row>
    <row r="1626" spans="2:4" x14ac:dyDescent="0.2">
      <c r="B1626" s="5"/>
      <c r="C1626" s="16"/>
      <c r="D1626" s="16"/>
    </row>
    <row r="1627" spans="2:4" x14ac:dyDescent="0.2">
      <c r="B1627" s="5"/>
      <c r="C1627" s="16"/>
      <c r="D1627" s="16"/>
    </row>
    <row r="1628" spans="2:4" x14ac:dyDescent="0.2">
      <c r="B1628" s="5"/>
      <c r="C1628" s="16"/>
      <c r="D1628" s="16"/>
    </row>
    <row r="1629" spans="2:4" x14ac:dyDescent="0.2">
      <c r="B1629" s="5"/>
      <c r="C1629" s="16"/>
      <c r="D1629" s="16"/>
    </row>
    <row r="1630" spans="2:4" x14ac:dyDescent="0.2">
      <c r="B1630" s="5"/>
      <c r="C1630" s="16"/>
      <c r="D1630" s="16"/>
    </row>
    <row r="1631" spans="2:4" x14ac:dyDescent="0.2">
      <c r="B1631" s="5"/>
      <c r="C1631" s="16"/>
      <c r="D1631" s="16"/>
    </row>
    <row r="1632" spans="2:4" x14ac:dyDescent="0.2">
      <c r="B1632" s="5"/>
      <c r="C1632" s="16"/>
      <c r="D1632" s="16"/>
    </row>
    <row r="1633" spans="2:4" x14ac:dyDescent="0.2">
      <c r="B1633" s="5"/>
      <c r="C1633" s="16"/>
      <c r="D1633" s="16"/>
    </row>
    <row r="1634" spans="2:4" x14ac:dyDescent="0.2">
      <c r="B1634" s="5"/>
      <c r="C1634" s="16"/>
      <c r="D1634" s="16"/>
    </row>
    <row r="1635" spans="2:4" x14ac:dyDescent="0.2">
      <c r="B1635" s="5"/>
      <c r="C1635" s="16"/>
      <c r="D1635" s="16"/>
    </row>
    <row r="1636" spans="2:4" x14ac:dyDescent="0.2">
      <c r="B1636" s="5"/>
      <c r="C1636" s="16"/>
      <c r="D1636" s="16"/>
    </row>
    <row r="1637" spans="2:4" x14ac:dyDescent="0.2">
      <c r="B1637" s="5"/>
      <c r="C1637" s="16"/>
      <c r="D1637" s="16"/>
    </row>
    <row r="1638" spans="2:4" x14ac:dyDescent="0.2">
      <c r="B1638" s="5"/>
      <c r="C1638" s="16"/>
      <c r="D1638" s="16"/>
    </row>
    <row r="1639" spans="2:4" x14ac:dyDescent="0.2">
      <c r="B1639" s="5"/>
      <c r="C1639" s="16"/>
      <c r="D1639" s="16"/>
    </row>
    <row r="1640" spans="2:4" x14ac:dyDescent="0.2">
      <c r="B1640" s="5"/>
      <c r="C1640" s="16"/>
      <c r="D1640" s="16"/>
    </row>
    <row r="1641" spans="2:4" x14ac:dyDescent="0.2">
      <c r="B1641" s="5"/>
      <c r="C1641" s="16"/>
      <c r="D1641" s="16"/>
    </row>
    <row r="1642" spans="2:4" x14ac:dyDescent="0.2">
      <c r="B1642" s="5"/>
      <c r="C1642" s="16"/>
      <c r="D1642" s="16"/>
    </row>
    <row r="1643" spans="2:4" x14ac:dyDescent="0.2">
      <c r="B1643" s="5"/>
      <c r="C1643" s="16"/>
      <c r="D1643" s="16"/>
    </row>
    <row r="1644" spans="2:4" x14ac:dyDescent="0.2">
      <c r="B1644" s="5"/>
      <c r="C1644" s="16"/>
      <c r="D1644" s="16"/>
    </row>
    <row r="1645" spans="2:4" x14ac:dyDescent="0.2">
      <c r="B1645" s="5"/>
      <c r="C1645" s="16"/>
      <c r="D1645" s="16"/>
    </row>
    <row r="1646" spans="2:4" x14ac:dyDescent="0.2">
      <c r="B1646" s="5"/>
      <c r="C1646" s="16"/>
      <c r="D1646" s="16"/>
    </row>
    <row r="1647" spans="2:4" x14ac:dyDescent="0.2">
      <c r="B1647" s="5"/>
      <c r="C1647" s="16"/>
      <c r="D1647" s="16"/>
    </row>
    <row r="1648" spans="2:4" x14ac:dyDescent="0.2">
      <c r="B1648" s="5"/>
      <c r="C1648" s="16"/>
      <c r="D1648" s="16"/>
    </row>
    <row r="1649" spans="2:4" x14ac:dyDescent="0.2">
      <c r="B1649" s="5"/>
      <c r="C1649" s="16"/>
      <c r="D1649" s="16"/>
    </row>
    <row r="1650" spans="2:4" x14ac:dyDescent="0.2">
      <c r="B1650" s="5"/>
      <c r="C1650" s="16"/>
      <c r="D1650" s="16"/>
    </row>
    <row r="1651" spans="2:4" x14ac:dyDescent="0.2">
      <c r="B1651" s="5"/>
      <c r="C1651" s="16"/>
      <c r="D1651" s="16"/>
    </row>
    <row r="1652" spans="2:4" x14ac:dyDescent="0.2">
      <c r="B1652" s="5"/>
      <c r="C1652" s="16"/>
      <c r="D1652" s="16"/>
    </row>
    <row r="1653" spans="2:4" x14ac:dyDescent="0.2">
      <c r="B1653" s="5"/>
      <c r="C1653" s="16"/>
      <c r="D1653" s="16"/>
    </row>
    <row r="1654" spans="2:4" x14ac:dyDescent="0.2">
      <c r="B1654" s="5"/>
      <c r="C1654" s="16"/>
      <c r="D1654" s="16"/>
    </row>
    <row r="1655" spans="2:4" x14ac:dyDescent="0.2">
      <c r="B1655" s="5"/>
      <c r="C1655" s="16"/>
      <c r="D1655" s="16"/>
    </row>
    <row r="1656" spans="2:4" x14ac:dyDescent="0.2">
      <c r="B1656" s="5"/>
      <c r="C1656" s="16"/>
      <c r="D1656" s="16"/>
    </row>
    <row r="1657" spans="2:4" x14ac:dyDescent="0.2">
      <c r="B1657" s="5"/>
      <c r="C1657" s="16"/>
      <c r="D1657" s="16"/>
    </row>
    <row r="1658" spans="2:4" x14ac:dyDescent="0.2">
      <c r="B1658" s="5"/>
      <c r="C1658" s="16"/>
      <c r="D1658" s="16"/>
    </row>
    <row r="1659" spans="2:4" x14ac:dyDescent="0.2">
      <c r="B1659" s="5"/>
      <c r="C1659" s="16"/>
      <c r="D1659" s="16"/>
    </row>
    <row r="1660" spans="2:4" x14ac:dyDescent="0.2">
      <c r="B1660" s="5"/>
      <c r="C1660" s="16"/>
      <c r="D1660" s="16"/>
    </row>
    <row r="1661" spans="2:4" x14ac:dyDescent="0.2">
      <c r="B1661" s="5"/>
      <c r="C1661" s="16"/>
      <c r="D1661" s="16"/>
    </row>
    <row r="1662" spans="2:4" x14ac:dyDescent="0.2">
      <c r="B1662" s="5"/>
      <c r="C1662" s="16"/>
      <c r="D1662" s="16"/>
    </row>
    <row r="1663" spans="2:4" x14ac:dyDescent="0.2">
      <c r="B1663" s="5"/>
      <c r="C1663" s="16"/>
      <c r="D1663" s="16"/>
    </row>
    <row r="1664" spans="2:4" x14ac:dyDescent="0.2">
      <c r="B1664" s="5"/>
      <c r="C1664" s="16"/>
      <c r="D1664" s="16"/>
    </row>
    <row r="1665" spans="2:4" x14ac:dyDescent="0.2">
      <c r="B1665" s="5"/>
      <c r="C1665" s="16"/>
      <c r="D1665" s="16"/>
    </row>
    <row r="1666" spans="2:4" x14ac:dyDescent="0.2">
      <c r="B1666" s="5"/>
      <c r="C1666" s="16"/>
      <c r="D1666" s="16"/>
    </row>
    <row r="1667" spans="2:4" x14ac:dyDescent="0.2">
      <c r="B1667" s="5"/>
      <c r="C1667" s="16"/>
      <c r="D1667" s="16"/>
    </row>
    <row r="1668" spans="2:4" x14ac:dyDescent="0.2">
      <c r="B1668" s="5"/>
      <c r="C1668" s="16"/>
      <c r="D1668" s="16"/>
    </row>
    <row r="1669" spans="2:4" x14ac:dyDescent="0.2">
      <c r="B1669" s="5"/>
      <c r="C1669" s="16"/>
      <c r="D1669" s="16"/>
    </row>
    <row r="1670" spans="2:4" x14ac:dyDescent="0.2">
      <c r="B1670" s="5"/>
      <c r="C1670" s="16"/>
      <c r="D1670" s="16"/>
    </row>
    <row r="1671" spans="2:4" x14ac:dyDescent="0.2">
      <c r="B1671" s="5"/>
      <c r="C1671" s="16"/>
      <c r="D1671" s="16"/>
    </row>
    <row r="1672" spans="2:4" x14ac:dyDescent="0.2">
      <c r="B1672" s="5"/>
      <c r="C1672" s="16"/>
      <c r="D1672" s="16"/>
    </row>
    <row r="1673" spans="2:4" x14ac:dyDescent="0.2">
      <c r="B1673" s="5"/>
      <c r="C1673" s="16"/>
      <c r="D1673" s="16"/>
    </row>
    <row r="1674" spans="2:4" x14ac:dyDescent="0.2">
      <c r="B1674" s="5"/>
      <c r="C1674" s="16"/>
      <c r="D1674" s="16"/>
    </row>
    <row r="1675" spans="2:4" x14ac:dyDescent="0.2">
      <c r="B1675" s="5"/>
      <c r="C1675" s="16"/>
      <c r="D1675" s="16"/>
    </row>
    <row r="1676" spans="2:4" x14ac:dyDescent="0.2">
      <c r="B1676" s="5"/>
      <c r="C1676" s="16"/>
      <c r="D1676" s="16"/>
    </row>
    <row r="1677" spans="2:4" x14ac:dyDescent="0.2">
      <c r="B1677" s="5"/>
      <c r="C1677" s="16"/>
      <c r="D1677" s="16"/>
    </row>
    <row r="1678" spans="2:4" x14ac:dyDescent="0.2">
      <c r="B1678" s="5"/>
      <c r="C1678" s="16"/>
      <c r="D1678" s="16"/>
    </row>
    <row r="1679" spans="2:4" x14ac:dyDescent="0.2">
      <c r="B1679" s="5"/>
      <c r="C1679" s="16"/>
      <c r="D1679" s="16"/>
    </row>
    <row r="1680" spans="2:4" x14ac:dyDescent="0.2">
      <c r="B1680" s="5"/>
      <c r="C1680" s="16"/>
      <c r="D1680" s="16"/>
    </row>
    <row r="1681" spans="2:4" x14ac:dyDescent="0.2">
      <c r="B1681" s="5"/>
      <c r="C1681" s="16"/>
      <c r="D1681" s="16"/>
    </row>
    <row r="1682" spans="2:4" x14ac:dyDescent="0.2">
      <c r="B1682" s="5"/>
      <c r="C1682" s="16"/>
      <c r="D1682" s="16"/>
    </row>
    <row r="1683" spans="2:4" x14ac:dyDescent="0.2">
      <c r="B1683" s="5"/>
      <c r="C1683" s="16"/>
      <c r="D1683" s="16"/>
    </row>
    <row r="1684" spans="2:4" x14ac:dyDescent="0.2">
      <c r="B1684" s="5"/>
      <c r="C1684" s="16"/>
      <c r="D1684" s="16"/>
    </row>
    <row r="1685" spans="2:4" x14ac:dyDescent="0.2">
      <c r="B1685" s="5"/>
      <c r="C1685" s="16"/>
      <c r="D1685" s="16"/>
    </row>
    <row r="1686" spans="2:4" x14ac:dyDescent="0.2">
      <c r="B1686" s="5"/>
      <c r="C1686" s="16"/>
      <c r="D1686" s="16"/>
    </row>
    <row r="1687" spans="2:4" x14ac:dyDescent="0.2">
      <c r="B1687" s="5"/>
      <c r="C1687" s="16"/>
      <c r="D1687" s="16"/>
    </row>
    <row r="1688" spans="2:4" x14ac:dyDescent="0.2">
      <c r="B1688" s="5"/>
      <c r="C1688" s="16"/>
      <c r="D1688" s="16"/>
    </row>
    <row r="1689" spans="2:4" x14ac:dyDescent="0.2">
      <c r="B1689" s="5"/>
      <c r="C1689" s="16"/>
      <c r="D1689" s="16"/>
    </row>
    <row r="1690" spans="2:4" x14ac:dyDescent="0.2">
      <c r="B1690" s="5"/>
      <c r="C1690" s="16"/>
      <c r="D1690" s="16"/>
    </row>
    <row r="1691" spans="2:4" x14ac:dyDescent="0.2">
      <c r="B1691" s="5"/>
      <c r="C1691" s="16"/>
      <c r="D1691" s="16"/>
    </row>
    <row r="1692" spans="2:4" x14ac:dyDescent="0.2">
      <c r="B1692" s="5"/>
      <c r="C1692" s="16"/>
      <c r="D1692" s="16"/>
    </row>
    <row r="1693" spans="2:4" x14ac:dyDescent="0.2">
      <c r="B1693" s="5"/>
      <c r="C1693" s="16"/>
      <c r="D1693" s="16"/>
    </row>
    <row r="1694" spans="2:4" x14ac:dyDescent="0.2">
      <c r="B1694" s="5"/>
      <c r="C1694" s="16"/>
      <c r="D1694" s="16"/>
    </row>
    <row r="1695" spans="2:4" x14ac:dyDescent="0.2">
      <c r="B1695" s="5"/>
      <c r="C1695" s="16"/>
      <c r="D1695" s="16"/>
    </row>
    <row r="1696" spans="2:4" x14ac:dyDescent="0.2">
      <c r="B1696" s="5"/>
      <c r="C1696" s="16"/>
      <c r="D1696" s="16"/>
    </row>
    <row r="1697" spans="2:4" x14ac:dyDescent="0.2">
      <c r="B1697" s="5"/>
      <c r="C1697" s="16"/>
      <c r="D1697" s="16"/>
    </row>
    <row r="1698" spans="2:4" x14ac:dyDescent="0.2">
      <c r="B1698" s="5"/>
      <c r="C1698" s="16"/>
      <c r="D1698" s="16"/>
    </row>
    <row r="1699" spans="2:4" x14ac:dyDescent="0.2">
      <c r="B1699" s="5"/>
      <c r="C1699" s="16"/>
      <c r="D1699" s="16"/>
    </row>
    <row r="1700" spans="2:4" x14ac:dyDescent="0.2">
      <c r="B1700" s="5"/>
      <c r="C1700" s="16"/>
      <c r="D1700" s="16"/>
    </row>
    <row r="1701" spans="2:4" x14ac:dyDescent="0.2">
      <c r="B1701" s="5"/>
      <c r="C1701" s="16"/>
      <c r="D1701" s="16"/>
    </row>
    <row r="1702" spans="2:4" x14ac:dyDescent="0.2">
      <c r="B1702" s="5"/>
      <c r="C1702" s="16"/>
      <c r="D1702" s="16"/>
    </row>
    <row r="1703" spans="2:4" x14ac:dyDescent="0.2">
      <c r="B1703" s="5"/>
      <c r="C1703" s="16"/>
      <c r="D1703" s="16"/>
    </row>
    <row r="1704" spans="2:4" x14ac:dyDescent="0.2">
      <c r="B1704" s="5"/>
      <c r="C1704" s="16"/>
      <c r="D1704" s="16"/>
    </row>
    <row r="1705" spans="2:4" x14ac:dyDescent="0.2">
      <c r="B1705" s="5"/>
      <c r="C1705" s="16"/>
      <c r="D1705" s="16"/>
    </row>
    <row r="1706" spans="2:4" x14ac:dyDescent="0.2">
      <c r="B1706" s="5"/>
      <c r="C1706" s="16"/>
      <c r="D1706" s="16"/>
    </row>
    <row r="1707" spans="2:4" x14ac:dyDescent="0.2">
      <c r="B1707" s="5"/>
      <c r="C1707" s="16"/>
      <c r="D1707" s="16"/>
    </row>
    <row r="1708" spans="2:4" x14ac:dyDescent="0.2">
      <c r="B1708" s="5"/>
      <c r="C1708" s="16"/>
      <c r="D1708" s="16"/>
    </row>
    <row r="1709" spans="2:4" x14ac:dyDescent="0.2">
      <c r="B1709" s="5"/>
      <c r="C1709" s="16"/>
      <c r="D1709" s="16"/>
    </row>
    <row r="1710" spans="2:4" x14ac:dyDescent="0.2">
      <c r="B1710" s="5"/>
      <c r="C1710" s="16"/>
      <c r="D1710" s="16"/>
    </row>
    <row r="1711" spans="2:4" x14ac:dyDescent="0.2">
      <c r="B1711" s="5"/>
      <c r="C1711" s="16"/>
      <c r="D1711" s="16"/>
    </row>
    <row r="1712" spans="2:4" x14ac:dyDescent="0.2">
      <c r="B1712" s="5"/>
      <c r="C1712" s="16"/>
      <c r="D1712" s="16"/>
    </row>
    <row r="1713" spans="2:4" x14ac:dyDescent="0.2">
      <c r="B1713" s="5"/>
      <c r="C1713" s="16"/>
      <c r="D1713" s="16"/>
    </row>
    <row r="1714" spans="2:4" x14ac:dyDescent="0.2">
      <c r="B1714" s="5"/>
      <c r="C1714" s="16"/>
      <c r="D1714" s="16"/>
    </row>
    <row r="1715" spans="2:4" x14ac:dyDescent="0.2">
      <c r="B1715" s="5"/>
      <c r="C1715" s="16"/>
      <c r="D1715" s="16"/>
    </row>
    <row r="1716" spans="2:4" x14ac:dyDescent="0.2">
      <c r="B1716" s="5"/>
      <c r="C1716" s="16"/>
      <c r="D1716" s="16"/>
    </row>
    <row r="1717" spans="2:4" x14ac:dyDescent="0.2">
      <c r="B1717" s="5"/>
      <c r="C1717" s="16"/>
      <c r="D1717" s="16"/>
    </row>
    <row r="1718" spans="2:4" x14ac:dyDescent="0.2">
      <c r="B1718" s="5"/>
      <c r="C1718" s="16"/>
      <c r="D1718" s="16"/>
    </row>
    <row r="1719" spans="2:4" x14ac:dyDescent="0.2">
      <c r="B1719" s="5"/>
      <c r="C1719" s="16"/>
      <c r="D1719" s="16"/>
    </row>
    <row r="1720" spans="2:4" x14ac:dyDescent="0.2">
      <c r="B1720" s="5"/>
      <c r="C1720" s="16"/>
      <c r="D1720" s="16"/>
    </row>
    <row r="1721" spans="2:4" x14ac:dyDescent="0.2">
      <c r="B1721" s="5"/>
      <c r="C1721" s="16"/>
      <c r="D1721" s="16"/>
    </row>
    <row r="1722" spans="2:4" x14ac:dyDescent="0.2">
      <c r="B1722" s="5"/>
      <c r="C1722" s="16"/>
      <c r="D1722" s="16"/>
    </row>
    <row r="1723" spans="2:4" x14ac:dyDescent="0.2">
      <c r="B1723" s="5"/>
      <c r="C1723" s="16"/>
      <c r="D1723" s="16"/>
    </row>
    <row r="1724" spans="2:4" x14ac:dyDescent="0.2">
      <c r="B1724" s="5"/>
      <c r="C1724" s="16"/>
      <c r="D1724" s="16"/>
    </row>
    <row r="1725" spans="2:4" x14ac:dyDescent="0.2">
      <c r="B1725" s="5"/>
      <c r="C1725" s="16"/>
      <c r="D1725" s="16"/>
    </row>
    <row r="1726" spans="2:4" x14ac:dyDescent="0.2">
      <c r="B1726" s="5"/>
      <c r="C1726" s="16"/>
      <c r="D1726" s="16"/>
    </row>
    <row r="1727" spans="2:4" x14ac:dyDescent="0.2">
      <c r="B1727" s="5"/>
      <c r="C1727" s="16"/>
      <c r="D1727" s="16"/>
    </row>
    <row r="1728" spans="2:4" x14ac:dyDescent="0.2">
      <c r="B1728" s="5"/>
      <c r="C1728" s="16"/>
      <c r="D1728" s="16"/>
    </row>
    <row r="1729" spans="2:4" x14ac:dyDescent="0.2">
      <c r="B1729" s="5"/>
      <c r="C1729" s="16"/>
      <c r="D1729" s="16"/>
    </row>
    <row r="1730" spans="2:4" x14ac:dyDescent="0.2">
      <c r="B1730" s="5"/>
      <c r="C1730" s="16"/>
      <c r="D1730" s="16"/>
    </row>
    <row r="1731" spans="2:4" x14ac:dyDescent="0.2">
      <c r="B1731" s="5"/>
      <c r="C1731" s="16"/>
      <c r="D1731" s="16"/>
    </row>
    <row r="1732" spans="2:4" x14ac:dyDescent="0.2">
      <c r="B1732" s="5"/>
      <c r="C1732" s="16"/>
      <c r="D1732" s="16"/>
    </row>
    <row r="1733" spans="2:4" x14ac:dyDescent="0.2">
      <c r="B1733" s="5"/>
      <c r="C1733" s="16"/>
      <c r="D1733" s="16"/>
    </row>
    <row r="1734" spans="2:4" x14ac:dyDescent="0.2">
      <c r="B1734" s="5"/>
      <c r="C1734" s="16"/>
      <c r="D1734" s="16"/>
    </row>
    <row r="1735" spans="2:4" x14ac:dyDescent="0.2">
      <c r="B1735" s="5"/>
      <c r="C1735" s="16"/>
      <c r="D1735" s="16"/>
    </row>
    <row r="1736" spans="2:4" x14ac:dyDescent="0.2">
      <c r="B1736" s="5"/>
      <c r="C1736" s="16"/>
      <c r="D1736" s="16"/>
    </row>
    <row r="1737" spans="2:4" x14ac:dyDescent="0.2">
      <c r="B1737" s="5"/>
      <c r="C1737" s="16"/>
      <c r="D1737" s="16"/>
    </row>
    <row r="1738" spans="2:4" x14ac:dyDescent="0.2">
      <c r="B1738" s="5"/>
      <c r="C1738" s="16"/>
      <c r="D1738" s="16"/>
    </row>
    <row r="1739" spans="2:4" x14ac:dyDescent="0.2">
      <c r="B1739" s="5"/>
      <c r="C1739" s="16"/>
      <c r="D1739" s="16"/>
    </row>
    <row r="1740" spans="2:4" x14ac:dyDescent="0.2">
      <c r="B1740" s="5"/>
      <c r="C1740" s="16"/>
      <c r="D1740" s="16"/>
    </row>
    <row r="1741" spans="2:4" x14ac:dyDescent="0.2">
      <c r="B1741" s="5"/>
      <c r="C1741" s="16"/>
      <c r="D1741" s="16"/>
    </row>
    <row r="1742" spans="2:4" x14ac:dyDescent="0.2">
      <c r="B1742" s="5"/>
      <c r="C1742" s="16"/>
      <c r="D1742" s="16"/>
    </row>
    <row r="1743" spans="2:4" x14ac:dyDescent="0.2">
      <c r="B1743" s="5"/>
      <c r="C1743" s="16"/>
      <c r="D1743" s="16"/>
    </row>
    <row r="1744" spans="2:4" x14ac:dyDescent="0.2">
      <c r="B1744" s="5"/>
      <c r="C1744" s="16"/>
      <c r="D1744" s="16"/>
    </row>
    <row r="1745" spans="2:4" x14ac:dyDescent="0.2">
      <c r="B1745" s="5"/>
      <c r="C1745" s="16"/>
      <c r="D1745" s="16"/>
    </row>
    <row r="1746" spans="2:4" x14ac:dyDescent="0.2">
      <c r="B1746" s="5"/>
      <c r="C1746" s="16"/>
      <c r="D1746" s="16"/>
    </row>
    <row r="1747" spans="2:4" x14ac:dyDescent="0.2">
      <c r="B1747" s="5"/>
      <c r="C1747" s="16"/>
      <c r="D1747" s="16"/>
    </row>
    <row r="1748" spans="2:4" x14ac:dyDescent="0.2">
      <c r="B1748" s="5"/>
      <c r="C1748" s="16"/>
      <c r="D1748" s="16"/>
    </row>
    <row r="1749" spans="2:4" x14ac:dyDescent="0.2">
      <c r="B1749" s="5"/>
      <c r="C1749" s="16"/>
      <c r="D1749" s="16"/>
    </row>
    <row r="1750" spans="2:4" x14ac:dyDescent="0.2">
      <c r="B1750" s="5"/>
      <c r="C1750" s="16"/>
      <c r="D1750" s="16"/>
    </row>
    <row r="1751" spans="2:4" x14ac:dyDescent="0.2">
      <c r="B1751" s="5"/>
      <c r="C1751" s="16"/>
      <c r="D1751" s="16"/>
    </row>
    <row r="1752" spans="2:4" x14ac:dyDescent="0.2">
      <c r="B1752" s="5"/>
      <c r="C1752" s="16"/>
      <c r="D1752" s="16"/>
    </row>
    <row r="1753" spans="2:4" x14ac:dyDescent="0.2">
      <c r="B1753" s="5"/>
      <c r="C1753" s="16"/>
      <c r="D1753" s="16"/>
    </row>
    <row r="1754" spans="2:4" x14ac:dyDescent="0.2">
      <c r="B1754" s="5"/>
      <c r="C1754" s="16"/>
      <c r="D1754" s="16"/>
    </row>
    <row r="1755" spans="2:4" x14ac:dyDescent="0.2">
      <c r="B1755" s="5"/>
      <c r="C1755" s="16"/>
      <c r="D1755" s="16"/>
    </row>
    <row r="1756" spans="2:4" x14ac:dyDescent="0.2">
      <c r="B1756" s="5"/>
      <c r="C1756" s="16"/>
      <c r="D1756" s="16"/>
    </row>
    <row r="1757" spans="2:4" x14ac:dyDescent="0.2">
      <c r="B1757" s="5"/>
      <c r="C1757" s="16"/>
      <c r="D1757" s="16"/>
    </row>
    <row r="1758" spans="2:4" x14ac:dyDescent="0.2">
      <c r="B1758" s="5"/>
      <c r="C1758" s="16"/>
      <c r="D1758" s="16"/>
    </row>
    <row r="1759" spans="2:4" x14ac:dyDescent="0.2">
      <c r="B1759" s="5"/>
      <c r="C1759" s="16"/>
      <c r="D1759" s="16"/>
    </row>
    <row r="1760" spans="2:4" x14ac:dyDescent="0.2">
      <c r="B1760" s="5"/>
      <c r="C1760" s="16"/>
      <c r="D1760" s="16"/>
    </row>
    <row r="1761" spans="2:4" x14ac:dyDescent="0.2">
      <c r="B1761" s="5"/>
      <c r="C1761" s="16"/>
      <c r="D1761" s="16"/>
    </row>
    <row r="1762" spans="2:4" x14ac:dyDescent="0.2">
      <c r="B1762" s="5"/>
      <c r="C1762" s="16"/>
      <c r="D1762" s="16"/>
    </row>
    <row r="1763" spans="2:4" x14ac:dyDescent="0.2">
      <c r="B1763" s="5"/>
      <c r="C1763" s="16"/>
      <c r="D1763" s="16"/>
    </row>
    <row r="1764" spans="2:4" x14ac:dyDescent="0.2">
      <c r="B1764" s="5"/>
      <c r="C1764" s="16"/>
      <c r="D1764" s="16"/>
    </row>
    <row r="1765" spans="2:4" x14ac:dyDescent="0.2">
      <c r="B1765" s="5"/>
      <c r="C1765" s="16"/>
      <c r="D1765" s="16"/>
    </row>
    <row r="1766" spans="2:4" x14ac:dyDescent="0.2">
      <c r="B1766" s="5"/>
      <c r="C1766" s="16"/>
      <c r="D1766" s="16"/>
    </row>
    <row r="1767" spans="2:4" x14ac:dyDescent="0.2">
      <c r="B1767" s="5"/>
      <c r="C1767" s="16"/>
      <c r="D1767" s="16"/>
    </row>
    <row r="1768" spans="2:4" x14ac:dyDescent="0.2">
      <c r="B1768" s="5"/>
      <c r="C1768" s="16"/>
      <c r="D1768" s="16"/>
    </row>
    <row r="1769" spans="2:4" x14ac:dyDescent="0.2">
      <c r="B1769" s="5"/>
      <c r="C1769" s="16"/>
      <c r="D1769" s="16"/>
    </row>
    <row r="1770" spans="2:4" x14ac:dyDescent="0.2">
      <c r="B1770" s="5"/>
      <c r="C1770" s="16"/>
      <c r="D1770" s="16"/>
    </row>
    <row r="1771" spans="2:4" x14ac:dyDescent="0.2">
      <c r="B1771" s="5"/>
      <c r="C1771" s="16"/>
      <c r="D1771" s="16"/>
    </row>
    <row r="1772" spans="2:4" x14ac:dyDescent="0.2">
      <c r="B1772" s="5"/>
      <c r="C1772" s="16"/>
      <c r="D1772" s="16"/>
    </row>
    <row r="1773" spans="2:4" x14ac:dyDescent="0.2">
      <c r="B1773" s="5"/>
      <c r="C1773" s="16"/>
      <c r="D1773" s="16"/>
    </row>
    <row r="1774" spans="2:4" x14ac:dyDescent="0.2">
      <c r="B1774" s="5"/>
      <c r="C1774" s="16"/>
      <c r="D1774" s="16"/>
    </row>
    <row r="1775" spans="2:4" x14ac:dyDescent="0.2">
      <c r="B1775" s="5"/>
      <c r="C1775" s="16"/>
      <c r="D1775" s="16"/>
    </row>
    <row r="1776" spans="2:4" x14ac:dyDescent="0.2">
      <c r="B1776" s="5"/>
      <c r="C1776" s="16"/>
      <c r="D1776" s="16"/>
    </row>
    <row r="1777" spans="2:4" x14ac:dyDescent="0.2">
      <c r="B1777" s="5"/>
      <c r="C1777" s="16"/>
      <c r="D1777" s="16"/>
    </row>
    <row r="1778" spans="2:4" x14ac:dyDescent="0.2">
      <c r="B1778" s="5"/>
      <c r="C1778" s="16"/>
      <c r="D1778" s="16"/>
    </row>
    <row r="1779" spans="2:4" x14ac:dyDescent="0.2">
      <c r="B1779" s="5"/>
      <c r="C1779" s="16"/>
      <c r="D1779" s="16"/>
    </row>
    <row r="1780" spans="2:4" x14ac:dyDescent="0.2">
      <c r="B1780" s="5"/>
      <c r="C1780" s="16"/>
      <c r="D1780" s="16"/>
    </row>
    <row r="1781" spans="2:4" x14ac:dyDescent="0.2">
      <c r="B1781" s="5"/>
      <c r="C1781" s="16"/>
      <c r="D1781" s="16"/>
    </row>
    <row r="1782" spans="2:4" x14ac:dyDescent="0.2">
      <c r="B1782" s="5"/>
      <c r="C1782" s="16"/>
      <c r="D1782" s="16"/>
    </row>
    <row r="1783" spans="2:4" x14ac:dyDescent="0.2">
      <c r="B1783" s="5"/>
      <c r="C1783" s="16"/>
      <c r="D1783" s="16"/>
    </row>
    <row r="1784" spans="2:4" x14ac:dyDescent="0.2">
      <c r="B1784" s="5"/>
      <c r="C1784" s="16"/>
      <c r="D1784" s="16"/>
    </row>
    <row r="1785" spans="2:4" x14ac:dyDescent="0.2">
      <c r="B1785" s="5"/>
      <c r="C1785" s="16"/>
      <c r="D1785" s="16"/>
    </row>
    <row r="1786" spans="2:4" x14ac:dyDescent="0.2">
      <c r="B1786" s="5"/>
      <c r="C1786" s="16"/>
      <c r="D1786" s="16"/>
    </row>
    <row r="1787" spans="2:4" x14ac:dyDescent="0.2">
      <c r="B1787" s="5"/>
      <c r="C1787" s="16"/>
      <c r="D1787" s="16"/>
    </row>
    <row r="1788" spans="2:4" x14ac:dyDescent="0.2">
      <c r="B1788" s="5"/>
      <c r="C1788" s="16"/>
      <c r="D1788" s="16"/>
    </row>
    <row r="1789" spans="2:4" x14ac:dyDescent="0.2">
      <c r="B1789" s="5"/>
      <c r="C1789" s="16"/>
      <c r="D1789" s="16"/>
    </row>
    <row r="1790" spans="2:4" x14ac:dyDescent="0.2">
      <c r="B1790" s="5"/>
      <c r="C1790" s="16"/>
      <c r="D1790" s="16"/>
    </row>
    <row r="1791" spans="2:4" x14ac:dyDescent="0.2">
      <c r="B1791" s="5"/>
      <c r="C1791" s="16"/>
      <c r="D1791" s="16"/>
    </row>
    <row r="1792" spans="2:4" x14ac:dyDescent="0.2">
      <c r="B1792" s="5"/>
      <c r="C1792" s="16"/>
      <c r="D1792" s="16"/>
    </row>
    <row r="1793" spans="2:4" x14ac:dyDescent="0.2">
      <c r="B1793" s="5"/>
      <c r="C1793" s="16"/>
      <c r="D1793" s="16"/>
    </row>
    <row r="1794" spans="2:4" x14ac:dyDescent="0.2">
      <c r="B1794" s="5"/>
      <c r="C1794" s="16"/>
      <c r="D1794" s="16"/>
    </row>
    <row r="1795" spans="2:4" x14ac:dyDescent="0.2">
      <c r="B1795" s="5"/>
      <c r="C1795" s="16"/>
      <c r="D1795" s="16"/>
    </row>
    <row r="1796" spans="2:4" x14ac:dyDescent="0.2">
      <c r="B1796" s="5"/>
      <c r="C1796" s="16"/>
      <c r="D1796" s="16"/>
    </row>
    <row r="1797" spans="2:4" x14ac:dyDescent="0.2">
      <c r="B1797" s="5"/>
      <c r="C1797" s="16"/>
      <c r="D1797" s="16"/>
    </row>
    <row r="1798" spans="2:4" x14ac:dyDescent="0.2">
      <c r="B1798" s="5"/>
      <c r="C1798" s="16"/>
      <c r="D1798" s="16"/>
    </row>
    <row r="1799" spans="2:4" x14ac:dyDescent="0.2">
      <c r="B1799" s="5"/>
      <c r="C1799" s="16"/>
      <c r="D1799" s="16"/>
    </row>
    <row r="1800" spans="2:4" x14ac:dyDescent="0.2">
      <c r="B1800" s="5"/>
      <c r="C1800" s="16"/>
      <c r="D1800" s="16"/>
    </row>
    <row r="1801" spans="2:4" x14ac:dyDescent="0.2">
      <c r="B1801" s="5"/>
      <c r="C1801" s="16"/>
      <c r="D1801" s="16"/>
    </row>
    <row r="1802" spans="2:4" x14ac:dyDescent="0.2">
      <c r="B1802" s="5"/>
      <c r="C1802" s="16"/>
      <c r="D1802" s="16"/>
    </row>
    <row r="1803" spans="2:4" x14ac:dyDescent="0.2">
      <c r="B1803" s="5"/>
      <c r="C1803" s="16"/>
      <c r="D1803" s="16"/>
    </row>
    <row r="1804" spans="2:4" x14ac:dyDescent="0.2">
      <c r="B1804" s="5"/>
      <c r="C1804" s="16"/>
      <c r="D1804" s="16"/>
    </row>
    <row r="1805" spans="2:4" x14ac:dyDescent="0.2">
      <c r="B1805" s="5"/>
      <c r="C1805" s="16"/>
      <c r="D1805" s="16"/>
    </row>
    <row r="1806" spans="2:4" x14ac:dyDescent="0.2">
      <c r="B1806" s="5"/>
      <c r="C1806" s="16"/>
      <c r="D1806" s="16"/>
    </row>
    <row r="1807" spans="2:4" x14ac:dyDescent="0.2">
      <c r="B1807" s="5"/>
      <c r="C1807" s="16"/>
      <c r="D1807" s="16"/>
    </row>
    <row r="1808" spans="2:4" x14ac:dyDescent="0.2">
      <c r="B1808" s="5"/>
      <c r="C1808" s="16"/>
      <c r="D1808" s="16"/>
    </row>
    <row r="1809" spans="2:4" x14ac:dyDescent="0.2">
      <c r="B1809" s="5"/>
      <c r="C1809" s="16"/>
      <c r="D1809" s="16"/>
    </row>
    <row r="1810" spans="2:4" x14ac:dyDescent="0.2">
      <c r="B1810" s="5"/>
      <c r="C1810" s="16"/>
      <c r="D1810" s="16"/>
    </row>
    <row r="1811" spans="2:4" x14ac:dyDescent="0.2">
      <c r="B1811" s="5"/>
      <c r="C1811" s="16"/>
      <c r="D1811" s="16"/>
    </row>
    <row r="1812" spans="2:4" x14ac:dyDescent="0.2">
      <c r="B1812" s="5"/>
      <c r="C1812" s="16"/>
      <c r="D1812" s="16"/>
    </row>
    <row r="1813" spans="2:4" x14ac:dyDescent="0.2">
      <c r="B1813" s="5"/>
      <c r="C1813" s="16"/>
      <c r="D1813" s="16"/>
    </row>
    <row r="1814" spans="2:4" x14ac:dyDescent="0.2">
      <c r="B1814" s="5"/>
      <c r="C1814" s="16"/>
      <c r="D1814" s="16"/>
    </row>
    <row r="1815" spans="2:4" x14ac:dyDescent="0.2">
      <c r="B1815" s="5"/>
      <c r="C1815" s="16"/>
      <c r="D1815" s="16"/>
    </row>
    <row r="1816" spans="2:4" x14ac:dyDescent="0.2">
      <c r="B1816" s="5"/>
      <c r="C1816" s="16"/>
      <c r="D1816" s="16"/>
    </row>
    <row r="1817" spans="2:4" x14ac:dyDescent="0.2">
      <c r="B1817" s="5"/>
      <c r="C1817" s="16"/>
      <c r="D1817" s="16"/>
    </row>
    <row r="1818" spans="2:4" x14ac:dyDescent="0.2">
      <c r="B1818" s="5"/>
      <c r="C1818" s="16"/>
      <c r="D1818" s="16"/>
    </row>
    <row r="1819" spans="2:4" x14ac:dyDescent="0.2">
      <c r="B1819" s="5"/>
      <c r="C1819" s="16"/>
      <c r="D1819" s="16"/>
    </row>
    <row r="1820" spans="2:4" x14ac:dyDescent="0.2">
      <c r="B1820" s="5"/>
      <c r="C1820" s="16"/>
      <c r="D1820" s="16"/>
    </row>
    <row r="1821" spans="2:4" x14ac:dyDescent="0.2">
      <c r="B1821" s="5"/>
      <c r="C1821" s="16"/>
      <c r="D1821" s="16"/>
    </row>
    <row r="1822" spans="2:4" x14ac:dyDescent="0.2">
      <c r="B1822" s="5"/>
      <c r="C1822" s="16"/>
      <c r="D1822" s="16"/>
    </row>
    <row r="1823" spans="2:4" x14ac:dyDescent="0.2">
      <c r="B1823" s="5"/>
      <c r="C1823" s="16"/>
      <c r="D1823" s="16"/>
    </row>
    <row r="1824" spans="2:4" x14ac:dyDescent="0.2">
      <c r="B1824" s="5"/>
      <c r="C1824" s="16"/>
      <c r="D1824" s="16"/>
    </row>
    <row r="1825" spans="2:4" x14ac:dyDescent="0.2">
      <c r="B1825" s="5"/>
      <c r="C1825" s="16"/>
      <c r="D1825" s="16"/>
    </row>
    <row r="1826" spans="2:4" x14ac:dyDescent="0.2">
      <c r="B1826" s="5"/>
      <c r="C1826" s="16"/>
      <c r="D1826" s="16"/>
    </row>
    <row r="1827" spans="2:4" x14ac:dyDescent="0.2">
      <c r="B1827" s="5"/>
      <c r="C1827" s="16"/>
      <c r="D1827" s="16"/>
    </row>
    <row r="1828" spans="2:4" x14ac:dyDescent="0.2">
      <c r="B1828" s="5"/>
      <c r="C1828" s="16"/>
      <c r="D1828" s="16"/>
    </row>
    <row r="1829" spans="2:4" x14ac:dyDescent="0.2">
      <c r="B1829" s="5"/>
      <c r="C1829" s="16"/>
      <c r="D1829" s="16"/>
    </row>
    <row r="1830" spans="2:4" x14ac:dyDescent="0.2">
      <c r="B1830" s="5"/>
      <c r="C1830" s="16"/>
      <c r="D1830" s="16"/>
    </row>
    <row r="1831" spans="2:4" x14ac:dyDescent="0.2">
      <c r="B1831" s="5"/>
      <c r="C1831" s="16"/>
      <c r="D1831" s="16"/>
    </row>
    <row r="1832" spans="2:4" x14ac:dyDescent="0.2">
      <c r="B1832" s="5"/>
      <c r="C1832" s="16"/>
      <c r="D1832" s="16"/>
    </row>
    <row r="1833" spans="2:4" x14ac:dyDescent="0.2">
      <c r="B1833" s="5"/>
      <c r="C1833" s="16"/>
      <c r="D1833" s="16"/>
    </row>
    <row r="1834" spans="2:4" x14ac:dyDescent="0.2">
      <c r="B1834" s="5"/>
      <c r="C1834" s="16"/>
      <c r="D1834" s="16"/>
    </row>
    <row r="1835" spans="2:4" x14ac:dyDescent="0.2">
      <c r="B1835" s="5"/>
      <c r="C1835" s="16"/>
      <c r="D1835" s="16"/>
    </row>
    <row r="1836" spans="2:4" x14ac:dyDescent="0.2">
      <c r="B1836" s="5"/>
      <c r="C1836" s="16"/>
      <c r="D1836" s="16"/>
    </row>
    <row r="1837" spans="2:4" x14ac:dyDescent="0.2">
      <c r="B1837" s="5"/>
      <c r="C1837" s="16"/>
      <c r="D1837" s="16"/>
    </row>
    <row r="1838" spans="2:4" x14ac:dyDescent="0.2">
      <c r="B1838" s="5"/>
      <c r="C1838" s="16"/>
      <c r="D1838" s="16"/>
    </row>
    <row r="1839" spans="2:4" x14ac:dyDescent="0.2">
      <c r="B1839" s="5"/>
      <c r="C1839" s="16"/>
      <c r="D1839" s="16"/>
    </row>
    <row r="1840" spans="2:4" x14ac:dyDescent="0.2">
      <c r="B1840" s="5"/>
      <c r="C1840" s="16"/>
      <c r="D1840" s="16"/>
    </row>
    <row r="1841" spans="2:4" x14ac:dyDescent="0.2">
      <c r="B1841" s="5"/>
      <c r="C1841" s="16"/>
      <c r="D1841" s="16"/>
    </row>
    <row r="1842" spans="2:4" x14ac:dyDescent="0.2">
      <c r="B1842" s="5"/>
      <c r="C1842" s="16"/>
      <c r="D1842" s="16"/>
    </row>
    <row r="1843" spans="2:4" x14ac:dyDescent="0.2">
      <c r="B1843" s="5"/>
      <c r="C1843" s="16"/>
      <c r="D1843" s="16"/>
    </row>
    <row r="1844" spans="2:4" x14ac:dyDescent="0.2">
      <c r="B1844" s="5"/>
      <c r="C1844" s="16"/>
      <c r="D1844" s="16"/>
    </row>
    <row r="1845" spans="2:4" x14ac:dyDescent="0.2">
      <c r="B1845" s="5"/>
      <c r="C1845" s="16"/>
      <c r="D1845" s="16"/>
    </row>
    <row r="1846" spans="2:4" x14ac:dyDescent="0.2">
      <c r="B1846" s="5"/>
      <c r="C1846" s="16"/>
      <c r="D1846" s="16"/>
    </row>
    <row r="1847" spans="2:4" x14ac:dyDescent="0.2">
      <c r="B1847" s="5"/>
      <c r="C1847" s="16"/>
      <c r="D1847" s="16"/>
    </row>
    <row r="1848" spans="2:4" x14ac:dyDescent="0.2">
      <c r="B1848" s="5"/>
      <c r="C1848" s="16"/>
      <c r="D1848" s="16"/>
    </row>
    <row r="1849" spans="2:4" x14ac:dyDescent="0.2">
      <c r="B1849" s="5"/>
      <c r="C1849" s="16"/>
      <c r="D1849" s="16"/>
    </row>
    <row r="1850" spans="2:4" x14ac:dyDescent="0.2">
      <c r="B1850" s="5"/>
      <c r="C1850" s="16"/>
      <c r="D1850" s="16"/>
    </row>
    <row r="1851" spans="2:4" x14ac:dyDescent="0.2">
      <c r="B1851" s="5"/>
      <c r="C1851" s="16"/>
      <c r="D1851" s="16"/>
    </row>
    <row r="1852" spans="2:4" x14ac:dyDescent="0.2">
      <c r="B1852" s="5"/>
      <c r="C1852" s="16"/>
      <c r="D1852" s="16"/>
    </row>
    <row r="1853" spans="2:4" x14ac:dyDescent="0.2">
      <c r="B1853" s="5"/>
      <c r="C1853" s="16"/>
      <c r="D1853" s="16"/>
    </row>
    <row r="1854" spans="2:4" x14ac:dyDescent="0.2">
      <c r="B1854" s="5"/>
      <c r="C1854" s="16"/>
      <c r="D1854" s="16"/>
    </row>
    <row r="1855" spans="2:4" x14ac:dyDescent="0.2">
      <c r="B1855" s="5"/>
      <c r="C1855" s="16"/>
      <c r="D1855" s="16"/>
    </row>
    <row r="1856" spans="2:4" x14ac:dyDescent="0.2">
      <c r="B1856" s="5"/>
      <c r="C1856" s="16"/>
      <c r="D1856" s="16"/>
    </row>
    <row r="1857" spans="2:4" x14ac:dyDescent="0.2">
      <c r="B1857" s="5"/>
      <c r="C1857" s="16"/>
      <c r="D1857" s="16"/>
    </row>
    <row r="1858" spans="2:4" x14ac:dyDescent="0.2">
      <c r="B1858" s="5"/>
      <c r="C1858" s="16"/>
      <c r="D1858" s="16"/>
    </row>
    <row r="1859" spans="2:4" x14ac:dyDescent="0.2">
      <c r="B1859" s="5"/>
      <c r="C1859" s="16"/>
      <c r="D1859" s="16"/>
    </row>
    <row r="1860" spans="2:4" x14ac:dyDescent="0.2">
      <c r="B1860" s="5"/>
      <c r="C1860" s="16"/>
      <c r="D1860" s="16"/>
    </row>
    <row r="1861" spans="2:4" x14ac:dyDescent="0.2">
      <c r="B1861" s="5"/>
      <c r="C1861" s="16"/>
      <c r="D1861" s="16"/>
    </row>
    <row r="1862" spans="2:4" x14ac:dyDescent="0.2">
      <c r="B1862" s="5"/>
      <c r="C1862" s="16"/>
      <c r="D1862" s="16"/>
    </row>
    <row r="1863" spans="2:4" x14ac:dyDescent="0.2">
      <c r="B1863" s="5"/>
      <c r="C1863" s="16"/>
      <c r="D1863" s="16"/>
    </row>
    <row r="1864" spans="2:4" x14ac:dyDescent="0.2">
      <c r="B1864" s="5"/>
      <c r="C1864" s="16"/>
      <c r="D1864" s="16"/>
    </row>
    <row r="1865" spans="2:4" x14ac:dyDescent="0.2">
      <c r="B1865" s="5"/>
      <c r="C1865" s="16"/>
      <c r="D1865" s="16"/>
    </row>
    <row r="1866" spans="2:4" x14ac:dyDescent="0.2">
      <c r="B1866" s="5"/>
      <c r="C1866" s="16"/>
      <c r="D1866" s="16"/>
    </row>
    <row r="1867" spans="2:4" x14ac:dyDescent="0.2">
      <c r="B1867" s="5"/>
      <c r="C1867" s="16"/>
      <c r="D1867" s="16"/>
    </row>
    <row r="1868" spans="2:4" x14ac:dyDescent="0.2">
      <c r="B1868" s="5"/>
      <c r="C1868" s="16"/>
      <c r="D1868" s="16"/>
    </row>
    <row r="1869" spans="2:4" x14ac:dyDescent="0.2">
      <c r="B1869" s="5"/>
      <c r="C1869" s="16"/>
      <c r="D1869" s="16"/>
    </row>
    <row r="1870" spans="2:4" x14ac:dyDescent="0.2">
      <c r="B1870" s="5"/>
      <c r="C1870" s="16"/>
      <c r="D1870" s="16"/>
    </row>
    <row r="1871" spans="2:4" x14ac:dyDescent="0.2">
      <c r="B1871" s="5"/>
      <c r="C1871" s="16"/>
      <c r="D1871" s="16"/>
    </row>
    <row r="1872" spans="2:4" x14ac:dyDescent="0.2">
      <c r="B1872" s="5"/>
      <c r="C1872" s="16"/>
      <c r="D1872" s="16"/>
    </row>
    <row r="1873" spans="2:4" x14ac:dyDescent="0.2">
      <c r="B1873" s="5"/>
      <c r="C1873" s="16"/>
      <c r="D1873" s="16"/>
    </row>
    <row r="1874" spans="2:4" x14ac:dyDescent="0.2">
      <c r="B1874" s="5"/>
      <c r="C1874" s="16"/>
      <c r="D1874" s="16"/>
    </row>
    <row r="1875" spans="2:4" x14ac:dyDescent="0.2">
      <c r="B1875" s="5"/>
      <c r="C1875" s="16"/>
      <c r="D1875" s="16"/>
    </row>
    <row r="1876" spans="2:4" x14ac:dyDescent="0.2">
      <c r="B1876" s="5"/>
      <c r="C1876" s="16"/>
      <c r="D1876" s="16"/>
    </row>
    <row r="1877" spans="2:4" x14ac:dyDescent="0.2">
      <c r="B1877" s="5"/>
      <c r="C1877" s="16"/>
      <c r="D1877" s="16"/>
    </row>
    <row r="1878" spans="2:4" x14ac:dyDescent="0.2">
      <c r="B1878" s="5"/>
      <c r="C1878" s="16"/>
      <c r="D1878" s="16"/>
    </row>
    <row r="1879" spans="2:4" x14ac:dyDescent="0.2">
      <c r="B1879" s="5"/>
      <c r="C1879" s="16"/>
      <c r="D1879" s="16"/>
    </row>
    <row r="1880" spans="2:4" x14ac:dyDescent="0.2">
      <c r="B1880" s="5"/>
      <c r="C1880" s="16"/>
      <c r="D1880" s="16"/>
    </row>
    <row r="1881" spans="2:4" x14ac:dyDescent="0.2">
      <c r="B1881" s="5"/>
      <c r="C1881" s="16"/>
      <c r="D1881" s="16"/>
    </row>
    <row r="1882" spans="2:4" x14ac:dyDescent="0.2">
      <c r="B1882" s="5"/>
      <c r="C1882" s="16"/>
      <c r="D1882" s="16"/>
    </row>
    <row r="1883" spans="2:4" x14ac:dyDescent="0.2">
      <c r="B1883" s="5"/>
      <c r="C1883" s="16"/>
      <c r="D1883" s="16"/>
    </row>
    <row r="1884" spans="2:4" x14ac:dyDescent="0.2">
      <c r="B1884" s="5"/>
      <c r="C1884" s="16"/>
      <c r="D1884" s="16"/>
    </row>
    <row r="1885" spans="2:4" x14ac:dyDescent="0.2">
      <c r="B1885" s="5"/>
      <c r="C1885" s="16"/>
      <c r="D1885" s="16"/>
    </row>
    <row r="1886" spans="2:4" x14ac:dyDescent="0.2">
      <c r="B1886" s="5"/>
      <c r="C1886" s="16"/>
      <c r="D1886" s="16"/>
    </row>
    <row r="1887" spans="2:4" x14ac:dyDescent="0.2">
      <c r="B1887" s="5"/>
      <c r="C1887" s="16"/>
      <c r="D1887" s="16"/>
    </row>
    <row r="1888" spans="2:4" x14ac:dyDescent="0.2">
      <c r="B1888" s="5"/>
      <c r="C1888" s="16"/>
      <c r="D1888" s="16"/>
    </row>
    <row r="1889" spans="2:4" x14ac:dyDescent="0.2">
      <c r="B1889" s="5"/>
      <c r="C1889" s="16"/>
      <c r="D1889" s="16"/>
    </row>
    <row r="1890" spans="2:4" x14ac:dyDescent="0.2">
      <c r="B1890" s="5"/>
      <c r="C1890" s="16"/>
      <c r="D1890" s="16"/>
    </row>
    <row r="1891" spans="2:4" x14ac:dyDescent="0.2">
      <c r="B1891" s="5"/>
      <c r="C1891" s="16"/>
      <c r="D1891" s="16"/>
    </row>
    <row r="1892" spans="2:4" x14ac:dyDescent="0.2">
      <c r="B1892" s="5"/>
      <c r="C1892" s="16"/>
      <c r="D1892" s="16"/>
    </row>
    <row r="1893" spans="2:4" x14ac:dyDescent="0.2">
      <c r="B1893" s="5"/>
      <c r="C1893" s="16"/>
      <c r="D1893" s="16"/>
    </row>
    <row r="1894" spans="2:4" x14ac:dyDescent="0.2">
      <c r="B1894" s="5"/>
      <c r="C1894" s="16"/>
      <c r="D1894" s="16"/>
    </row>
    <row r="1895" spans="2:4" x14ac:dyDescent="0.2">
      <c r="B1895" s="5"/>
      <c r="C1895" s="16"/>
      <c r="D1895" s="16"/>
    </row>
    <row r="1896" spans="2:4" x14ac:dyDescent="0.2">
      <c r="B1896" s="5"/>
      <c r="C1896" s="16"/>
      <c r="D1896" s="16"/>
    </row>
    <row r="1897" spans="2:4" x14ac:dyDescent="0.2">
      <c r="B1897" s="5"/>
      <c r="C1897" s="16"/>
      <c r="D1897" s="16"/>
    </row>
    <row r="1898" spans="2:4" x14ac:dyDescent="0.2">
      <c r="B1898" s="5"/>
      <c r="C1898" s="16"/>
      <c r="D1898" s="16"/>
    </row>
    <row r="1899" spans="2:4" x14ac:dyDescent="0.2">
      <c r="B1899" s="5"/>
      <c r="C1899" s="16"/>
      <c r="D1899" s="16"/>
    </row>
    <row r="1900" spans="2:4" x14ac:dyDescent="0.2">
      <c r="B1900" s="5"/>
      <c r="C1900" s="16"/>
      <c r="D1900" s="16"/>
    </row>
    <row r="1901" spans="2:4" x14ac:dyDescent="0.2">
      <c r="B1901" s="5"/>
      <c r="C1901" s="16"/>
      <c r="D1901" s="16"/>
    </row>
    <row r="1902" spans="2:4" x14ac:dyDescent="0.2">
      <c r="B1902" s="5"/>
      <c r="C1902" s="16"/>
      <c r="D1902" s="16"/>
    </row>
    <row r="1903" spans="2:4" x14ac:dyDescent="0.2">
      <c r="B1903" s="5"/>
      <c r="C1903" s="16"/>
      <c r="D1903" s="16"/>
    </row>
    <row r="1904" spans="2:4" x14ac:dyDescent="0.2">
      <c r="B1904" s="5"/>
      <c r="C1904" s="16"/>
      <c r="D1904" s="16"/>
    </row>
    <row r="1905" spans="2:4" x14ac:dyDescent="0.2">
      <c r="B1905" s="5"/>
      <c r="C1905" s="16"/>
      <c r="D1905" s="16"/>
    </row>
    <row r="1906" spans="2:4" x14ac:dyDescent="0.2">
      <c r="B1906" s="5"/>
      <c r="C1906" s="16"/>
      <c r="D1906" s="16"/>
    </row>
    <row r="1907" spans="2:4" x14ac:dyDescent="0.2">
      <c r="B1907" s="5"/>
      <c r="C1907" s="16"/>
      <c r="D1907" s="16"/>
    </row>
    <row r="1908" spans="2:4" x14ac:dyDescent="0.2">
      <c r="B1908" s="5"/>
      <c r="C1908" s="16"/>
      <c r="D1908" s="16"/>
    </row>
    <row r="1909" spans="2:4" x14ac:dyDescent="0.2">
      <c r="B1909" s="5"/>
      <c r="C1909" s="16"/>
      <c r="D1909" s="16"/>
    </row>
    <row r="1910" spans="2:4" x14ac:dyDescent="0.2">
      <c r="B1910" s="5"/>
      <c r="C1910" s="16"/>
      <c r="D1910" s="16"/>
    </row>
    <row r="1911" spans="2:4" x14ac:dyDescent="0.2">
      <c r="B1911" s="5"/>
      <c r="C1911" s="16"/>
      <c r="D1911" s="16"/>
    </row>
    <row r="1912" spans="2:4" x14ac:dyDescent="0.2">
      <c r="B1912" s="5"/>
      <c r="C1912" s="16"/>
      <c r="D1912" s="16"/>
    </row>
    <row r="1913" spans="2:4" x14ac:dyDescent="0.2">
      <c r="B1913" s="5"/>
      <c r="C1913" s="16"/>
      <c r="D1913" s="16"/>
    </row>
    <row r="1914" spans="2:4" x14ac:dyDescent="0.2">
      <c r="B1914" s="5"/>
      <c r="C1914" s="16"/>
      <c r="D1914" s="16"/>
    </row>
    <row r="1915" spans="2:4" x14ac:dyDescent="0.2">
      <c r="B1915" s="5"/>
      <c r="C1915" s="16"/>
      <c r="D1915" s="16"/>
    </row>
    <row r="1916" spans="2:4" x14ac:dyDescent="0.2">
      <c r="B1916" s="5"/>
      <c r="C1916" s="16"/>
      <c r="D1916" s="16"/>
    </row>
    <row r="1917" spans="2:4" x14ac:dyDescent="0.2">
      <c r="B1917" s="5"/>
      <c r="C1917" s="16"/>
      <c r="D1917" s="16"/>
    </row>
    <row r="1918" spans="2:4" x14ac:dyDescent="0.2">
      <c r="B1918" s="5"/>
      <c r="C1918" s="16"/>
      <c r="D1918" s="16"/>
    </row>
    <row r="1919" spans="2:4" x14ac:dyDescent="0.2">
      <c r="B1919" s="5"/>
      <c r="C1919" s="16"/>
      <c r="D1919" s="16"/>
    </row>
    <row r="1920" spans="2:4" x14ac:dyDescent="0.2">
      <c r="B1920" s="5"/>
      <c r="C1920" s="16"/>
      <c r="D1920" s="16"/>
    </row>
    <row r="1921" spans="2:4" x14ac:dyDescent="0.2">
      <c r="B1921" s="5"/>
      <c r="C1921" s="16"/>
      <c r="D1921" s="16"/>
    </row>
    <row r="1922" spans="2:4" x14ac:dyDescent="0.2">
      <c r="B1922" s="5"/>
      <c r="C1922" s="16"/>
      <c r="D1922" s="16"/>
    </row>
    <row r="1923" spans="2:4" x14ac:dyDescent="0.2">
      <c r="B1923" s="5"/>
      <c r="C1923" s="16"/>
      <c r="D1923" s="16"/>
    </row>
    <row r="1924" spans="2:4" x14ac:dyDescent="0.2">
      <c r="B1924" s="5"/>
      <c r="C1924" s="16"/>
      <c r="D1924" s="16"/>
    </row>
    <row r="1925" spans="2:4" x14ac:dyDescent="0.2">
      <c r="B1925" s="5"/>
      <c r="C1925" s="16"/>
      <c r="D1925" s="16"/>
    </row>
    <row r="1926" spans="2:4" x14ac:dyDescent="0.2">
      <c r="B1926" s="5"/>
      <c r="C1926" s="16"/>
      <c r="D1926" s="16"/>
    </row>
    <row r="1927" spans="2:4" x14ac:dyDescent="0.2">
      <c r="B1927" s="5"/>
      <c r="C1927" s="16"/>
      <c r="D1927" s="16"/>
    </row>
    <row r="1928" spans="2:4" x14ac:dyDescent="0.2">
      <c r="B1928" s="5"/>
      <c r="C1928" s="16"/>
      <c r="D1928" s="16"/>
    </row>
    <row r="1929" spans="2:4" x14ac:dyDescent="0.2">
      <c r="B1929" s="5"/>
      <c r="C1929" s="16"/>
      <c r="D1929" s="16"/>
    </row>
    <row r="1930" spans="2:4" x14ac:dyDescent="0.2">
      <c r="B1930" s="5"/>
      <c r="C1930" s="16"/>
      <c r="D1930" s="16"/>
    </row>
    <row r="1931" spans="2:4" x14ac:dyDescent="0.2">
      <c r="B1931" s="5"/>
      <c r="C1931" s="16"/>
      <c r="D1931" s="16"/>
    </row>
    <row r="1932" spans="2:4" x14ac:dyDescent="0.2">
      <c r="B1932" s="5"/>
      <c r="C1932" s="16"/>
      <c r="D1932" s="16"/>
    </row>
    <row r="1933" spans="2:4" x14ac:dyDescent="0.2">
      <c r="B1933" s="5"/>
      <c r="C1933" s="16"/>
      <c r="D1933" s="16"/>
    </row>
    <row r="1934" spans="2:4" x14ac:dyDescent="0.2">
      <c r="B1934" s="5"/>
      <c r="C1934" s="16"/>
      <c r="D1934" s="16"/>
    </row>
    <row r="1935" spans="2:4" x14ac:dyDescent="0.2">
      <c r="B1935" s="5"/>
      <c r="C1935" s="16"/>
      <c r="D1935" s="16"/>
    </row>
    <row r="1936" spans="2:4" x14ac:dyDescent="0.2">
      <c r="B1936" s="5"/>
      <c r="C1936" s="16"/>
      <c r="D1936" s="16"/>
    </row>
    <row r="1937" spans="2:4" x14ac:dyDescent="0.2">
      <c r="B1937" s="5"/>
      <c r="C1937" s="16"/>
      <c r="D1937" s="16"/>
    </row>
    <row r="1938" spans="2:4" x14ac:dyDescent="0.2">
      <c r="B1938" s="5"/>
      <c r="C1938" s="16"/>
      <c r="D1938" s="16"/>
    </row>
    <row r="1939" spans="2:4" x14ac:dyDescent="0.2">
      <c r="B1939" s="5"/>
      <c r="C1939" s="16"/>
      <c r="D1939" s="16"/>
    </row>
    <row r="1940" spans="2:4" x14ac:dyDescent="0.2">
      <c r="B1940" s="5"/>
      <c r="C1940" s="16"/>
      <c r="D1940" s="16"/>
    </row>
    <row r="1941" spans="2:4" x14ac:dyDescent="0.2">
      <c r="B1941" s="5"/>
      <c r="C1941" s="16"/>
      <c r="D1941" s="16"/>
    </row>
    <row r="1942" spans="2:4" x14ac:dyDescent="0.2">
      <c r="B1942" s="5"/>
      <c r="C1942" s="16"/>
      <c r="D1942" s="16"/>
    </row>
    <row r="1943" spans="2:4" x14ac:dyDescent="0.2">
      <c r="B1943" s="5"/>
      <c r="C1943" s="16"/>
      <c r="D1943" s="16"/>
    </row>
    <row r="1944" spans="2:4" x14ac:dyDescent="0.2">
      <c r="B1944" s="5"/>
      <c r="C1944" s="16"/>
      <c r="D1944" s="16"/>
    </row>
    <row r="1945" spans="2:4" x14ac:dyDescent="0.2">
      <c r="B1945" s="5"/>
      <c r="C1945" s="16"/>
      <c r="D1945" s="16"/>
    </row>
    <row r="1946" spans="2:4" x14ac:dyDescent="0.2">
      <c r="B1946" s="5"/>
      <c r="C1946" s="16"/>
      <c r="D1946" s="16"/>
    </row>
    <row r="1947" spans="2:4" x14ac:dyDescent="0.2">
      <c r="B1947" s="5"/>
      <c r="C1947" s="16"/>
      <c r="D1947" s="16"/>
    </row>
    <row r="1948" spans="2:4" x14ac:dyDescent="0.2">
      <c r="B1948" s="5"/>
      <c r="C1948" s="16"/>
      <c r="D1948" s="16"/>
    </row>
    <row r="1949" spans="2:4" x14ac:dyDescent="0.2">
      <c r="B1949" s="5"/>
      <c r="C1949" s="16"/>
      <c r="D1949" s="16"/>
    </row>
    <row r="1950" spans="2:4" x14ac:dyDescent="0.2">
      <c r="B1950" s="5"/>
      <c r="C1950" s="16"/>
      <c r="D1950" s="16"/>
    </row>
    <row r="1951" spans="2:4" x14ac:dyDescent="0.2">
      <c r="B1951" s="5"/>
      <c r="C1951" s="16"/>
      <c r="D1951" s="16"/>
    </row>
    <row r="1952" spans="2:4" x14ac:dyDescent="0.2">
      <c r="B1952" s="5"/>
      <c r="C1952" s="16"/>
      <c r="D1952" s="16"/>
    </row>
    <row r="1953" spans="2:4" x14ac:dyDescent="0.2">
      <c r="B1953" s="5"/>
      <c r="C1953" s="16"/>
      <c r="D1953" s="16"/>
    </row>
    <row r="1954" spans="2:4" x14ac:dyDescent="0.2">
      <c r="B1954" s="5"/>
      <c r="C1954" s="16"/>
      <c r="D1954" s="16"/>
    </row>
    <row r="1955" spans="2:4" x14ac:dyDescent="0.2">
      <c r="B1955" s="5"/>
      <c r="C1955" s="16"/>
      <c r="D1955" s="16"/>
    </row>
    <row r="1956" spans="2:4" x14ac:dyDescent="0.2">
      <c r="B1956" s="5"/>
      <c r="C1956" s="16"/>
      <c r="D1956" s="16"/>
    </row>
    <row r="1957" spans="2:4" x14ac:dyDescent="0.2">
      <c r="B1957" s="5"/>
      <c r="C1957" s="16"/>
      <c r="D1957" s="16"/>
    </row>
    <row r="1958" spans="2:4" x14ac:dyDescent="0.2">
      <c r="B1958" s="5"/>
      <c r="C1958" s="16"/>
      <c r="D1958" s="16"/>
    </row>
    <row r="1959" spans="2:4" x14ac:dyDescent="0.2">
      <c r="B1959" s="5"/>
      <c r="C1959" s="16"/>
      <c r="D1959" s="16"/>
    </row>
    <row r="1960" spans="2:4" x14ac:dyDescent="0.2">
      <c r="B1960" s="5"/>
      <c r="C1960" s="16"/>
      <c r="D1960" s="16"/>
    </row>
    <row r="1961" spans="2:4" x14ac:dyDescent="0.2">
      <c r="B1961" s="5"/>
      <c r="C1961" s="16"/>
      <c r="D1961" s="16"/>
    </row>
    <row r="1962" spans="2:4" x14ac:dyDescent="0.2">
      <c r="B1962" s="5"/>
      <c r="C1962" s="16"/>
      <c r="D1962" s="16"/>
    </row>
    <row r="1963" spans="2:4" x14ac:dyDescent="0.2">
      <c r="B1963" s="5"/>
      <c r="C1963" s="16"/>
      <c r="D1963" s="16"/>
    </row>
    <row r="1964" spans="2:4" x14ac:dyDescent="0.2">
      <c r="B1964" s="5"/>
      <c r="C1964" s="16"/>
      <c r="D1964" s="16"/>
    </row>
    <row r="1965" spans="2:4" x14ac:dyDescent="0.2">
      <c r="B1965" s="5"/>
      <c r="C1965" s="16"/>
      <c r="D1965" s="16"/>
    </row>
    <row r="1966" spans="2:4" x14ac:dyDescent="0.2">
      <c r="B1966" s="5"/>
      <c r="C1966" s="16"/>
      <c r="D1966" s="16"/>
    </row>
    <row r="1967" spans="2:4" x14ac:dyDescent="0.2">
      <c r="B1967" s="5"/>
      <c r="C1967" s="16"/>
      <c r="D1967" s="16"/>
    </row>
    <row r="1968" spans="2:4" x14ac:dyDescent="0.2">
      <c r="B1968" s="5"/>
      <c r="C1968" s="16"/>
      <c r="D1968" s="16"/>
    </row>
    <row r="1969" spans="2:4" x14ac:dyDescent="0.2">
      <c r="B1969" s="5"/>
      <c r="C1969" s="16"/>
      <c r="D1969" s="16"/>
    </row>
    <row r="1970" spans="2:4" x14ac:dyDescent="0.2">
      <c r="B1970" s="5"/>
      <c r="C1970" s="16"/>
      <c r="D1970" s="16"/>
    </row>
    <row r="1971" spans="2:4" x14ac:dyDescent="0.2">
      <c r="B1971" s="5"/>
      <c r="C1971" s="16"/>
      <c r="D1971" s="16"/>
    </row>
    <row r="1972" spans="2:4" x14ac:dyDescent="0.2">
      <c r="B1972" s="5"/>
      <c r="C1972" s="16"/>
      <c r="D1972" s="16"/>
    </row>
    <row r="1973" spans="2:4" x14ac:dyDescent="0.2">
      <c r="B1973" s="5"/>
      <c r="C1973" s="16"/>
      <c r="D1973" s="16"/>
    </row>
    <row r="1974" spans="2:4" x14ac:dyDescent="0.2">
      <c r="B1974" s="5"/>
      <c r="C1974" s="16"/>
      <c r="D1974" s="16"/>
    </row>
    <row r="1975" spans="2:4" x14ac:dyDescent="0.2">
      <c r="B1975" s="5"/>
      <c r="C1975" s="16"/>
      <c r="D1975" s="16"/>
    </row>
    <row r="1976" spans="2:4" x14ac:dyDescent="0.2">
      <c r="B1976" s="5"/>
      <c r="C1976" s="16"/>
      <c r="D1976" s="16"/>
    </row>
    <row r="1977" spans="2:4" x14ac:dyDescent="0.2">
      <c r="B1977" s="5"/>
      <c r="C1977" s="16"/>
      <c r="D1977" s="16"/>
    </row>
    <row r="1978" spans="2:4" x14ac:dyDescent="0.2">
      <c r="B1978" s="5"/>
      <c r="C1978" s="16"/>
      <c r="D1978" s="16"/>
    </row>
    <row r="1979" spans="2:4" x14ac:dyDescent="0.2">
      <c r="B1979" s="5"/>
      <c r="C1979" s="16"/>
      <c r="D1979" s="16"/>
    </row>
    <row r="1980" spans="2:4" x14ac:dyDescent="0.2">
      <c r="B1980" s="5"/>
      <c r="C1980" s="16"/>
      <c r="D1980" s="16"/>
    </row>
    <row r="1981" spans="2:4" x14ac:dyDescent="0.2">
      <c r="B1981" s="5"/>
      <c r="C1981" s="16"/>
      <c r="D1981" s="16"/>
    </row>
    <row r="1982" spans="2:4" x14ac:dyDescent="0.2">
      <c r="B1982" s="5"/>
      <c r="C1982" s="16"/>
      <c r="D1982" s="16"/>
    </row>
    <row r="1983" spans="2:4" x14ac:dyDescent="0.2">
      <c r="B1983" s="5"/>
      <c r="C1983" s="16"/>
      <c r="D1983" s="16"/>
    </row>
    <row r="1984" spans="2:4" x14ac:dyDescent="0.2">
      <c r="B1984" s="5"/>
      <c r="C1984" s="16"/>
      <c r="D1984" s="16"/>
    </row>
    <row r="1985" spans="2:4" x14ac:dyDescent="0.2">
      <c r="B1985" s="5"/>
      <c r="C1985" s="16"/>
      <c r="D1985" s="16"/>
    </row>
    <row r="1986" spans="2:4" x14ac:dyDescent="0.2">
      <c r="B1986" s="5"/>
      <c r="C1986" s="16"/>
      <c r="D1986" s="16"/>
    </row>
    <row r="1987" spans="2:4" x14ac:dyDescent="0.2">
      <c r="B1987" s="5"/>
      <c r="C1987" s="16"/>
      <c r="D1987" s="16"/>
    </row>
    <row r="1988" spans="2:4" x14ac:dyDescent="0.2">
      <c r="B1988" s="5"/>
      <c r="C1988" s="16"/>
      <c r="D1988" s="16"/>
    </row>
    <row r="1989" spans="2:4" x14ac:dyDescent="0.2">
      <c r="B1989" s="5"/>
      <c r="C1989" s="16"/>
      <c r="D1989" s="16"/>
    </row>
    <row r="1990" spans="2:4" x14ac:dyDescent="0.2">
      <c r="B1990" s="5"/>
      <c r="C1990" s="16"/>
      <c r="D1990" s="16"/>
    </row>
    <row r="1991" spans="2:4" x14ac:dyDescent="0.2">
      <c r="B1991" s="5"/>
      <c r="C1991" s="16"/>
      <c r="D1991" s="16"/>
    </row>
    <row r="1992" spans="2:4" x14ac:dyDescent="0.2">
      <c r="B1992" s="5"/>
      <c r="C1992" s="16"/>
      <c r="D1992" s="16"/>
    </row>
    <row r="1993" spans="2:4" x14ac:dyDescent="0.2">
      <c r="B1993" s="5"/>
      <c r="C1993" s="16"/>
      <c r="D1993" s="16"/>
    </row>
    <row r="1994" spans="2:4" x14ac:dyDescent="0.2">
      <c r="B1994" s="5"/>
      <c r="C1994" s="16"/>
      <c r="D1994" s="16"/>
    </row>
    <row r="1995" spans="2:4" x14ac:dyDescent="0.2">
      <c r="B1995" s="5"/>
      <c r="C1995" s="16"/>
      <c r="D1995" s="16"/>
    </row>
    <row r="1996" spans="2:4" x14ac:dyDescent="0.2">
      <c r="B1996" s="5"/>
      <c r="C1996" s="16"/>
      <c r="D1996" s="16"/>
    </row>
    <row r="1997" spans="2:4" x14ac:dyDescent="0.2">
      <c r="B1997" s="5"/>
      <c r="C1997" s="16"/>
      <c r="D1997" s="16"/>
    </row>
    <row r="1998" spans="2:4" x14ac:dyDescent="0.2">
      <c r="B1998" s="5"/>
      <c r="C1998" s="16"/>
      <c r="D1998" s="16"/>
    </row>
    <row r="1999" spans="2:4" x14ac:dyDescent="0.2">
      <c r="B1999" s="5"/>
      <c r="C1999" s="16"/>
      <c r="D1999" s="16"/>
    </row>
    <row r="2000" spans="2:4" x14ac:dyDescent="0.2">
      <c r="B2000" s="5"/>
      <c r="C2000" s="16"/>
      <c r="D2000" s="16"/>
    </row>
    <row r="2001" spans="2:4" x14ac:dyDescent="0.2">
      <c r="B2001" s="5"/>
      <c r="C2001" s="16"/>
      <c r="D2001" s="16"/>
    </row>
    <row r="2002" spans="2:4" x14ac:dyDescent="0.2">
      <c r="B2002" s="5"/>
      <c r="C2002" s="16"/>
      <c r="D2002" s="16"/>
    </row>
    <row r="2003" spans="2:4" x14ac:dyDescent="0.2">
      <c r="B2003" s="5"/>
      <c r="C2003" s="16"/>
      <c r="D2003" s="16"/>
    </row>
    <row r="2004" spans="2:4" x14ac:dyDescent="0.2">
      <c r="B2004" s="5"/>
      <c r="C2004" s="16"/>
      <c r="D2004" s="16"/>
    </row>
    <row r="2005" spans="2:4" x14ac:dyDescent="0.2">
      <c r="B2005" s="5"/>
      <c r="C2005" s="16"/>
      <c r="D2005" s="16"/>
    </row>
    <row r="2006" spans="2:4" x14ac:dyDescent="0.2">
      <c r="B2006" s="5"/>
      <c r="C2006" s="16"/>
      <c r="D2006" s="16"/>
    </row>
    <row r="2007" spans="2:4" x14ac:dyDescent="0.2">
      <c r="B2007" s="5"/>
      <c r="C2007" s="16"/>
      <c r="D2007" s="16"/>
    </row>
    <row r="2008" spans="2:4" x14ac:dyDescent="0.2">
      <c r="B2008" s="5"/>
      <c r="C2008" s="16"/>
      <c r="D2008" s="16"/>
    </row>
    <row r="2009" spans="2:4" x14ac:dyDescent="0.2">
      <c r="B2009" s="5"/>
      <c r="C2009" s="16"/>
      <c r="D2009" s="16"/>
    </row>
    <row r="2010" spans="2:4" x14ac:dyDescent="0.2">
      <c r="B2010" s="5"/>
      <c r="C2010" s="16"/>
      <c r="D2010" s="16"/>
    </row>
    <row r="2011" spans="2:4" x14ac:dyDescent="0.2">
      <c r="B2011" s="5"/>
      <c r="C2011" s="16"/>
      <c r="D2011" s="16"/>
    </row>
    <row r="2012" spans="2:4" x14ac:dyDescent="0.2">
      <c r="B2012" s="5"/>
      <c r="C2012" s="16"/>
      <c r="D2012" s="16"/>
    </row>
    <row r="2013" spans="2:4" x14ac:dyDescent="0.2">
      <c r="B2013" s="5"/>
      <c r="C2013" s="16"/>
      <c r="D2013" s="16"/>
    </row>
    <row r="2014" spans="2:4" x14ac:dyDescent="0.2">
      <c r="B2014" s="5"/>
      <c r="C2014" s="16"/>
      <c r="D2014" s="16"/>
    </row>
    <row r="2015" spans="2:4" x14ac:dyDescent="0.2">
      <c r="B2015" s="5"/>
      <c r="C2015" s="16"/>
      <c r="D2015" s="16"/>
    </row>
    <row r="2016" spans="2:4" x14ac:dyDescent="0.2">
      <c r="B2016" s="5"/>
      <c r="C2016" s="16"/>
      <c r="D2016" s="16"/>
    </row>
    <row r="2017" spans="2:4" x14ac:dyDescent="0.2">
      <c r="B2017" s="5"/>
      <c r="C2017" s="16"/>
      <c r="D2017" s="16"/>
    </row>
    <row r="2018" spans="2:4" x14ac:dyDescent="0.2">
      <c r="B2018" s="5"/>
      <c r="C2018" s="16"/>
      <c r="D2018" s="16"/>
    </row>
    <row r="2019" spans="2:4" x14ac:dyDescent="0.2">
      <c r="B2019" s="5"/>
      <c r="C2019" s="16"/>
      <c r="D2019" s="16"/>
    </row>
    <row r="2020" spans="2:4" x14ac:dyDescent="0.2">
      <c r="B2020" s="5"/>
      <c r="C2020" s="16"/>
      <c r="D2020" s="16"/>
    </row>
    <row r="2021" spans="2:4" x14ac:dyDescent="0.2">
      <c r="B2021" s="5"/>
      <c r="C2021" s="16"/>
      <c r="D2021" s="16"/>
    </row>
    <row r="2022" spans="2:4" x14ac:dyDescent="0.2">
      <c r="B2022" s="5"/>
      <c r="C2022" s="16"/>
      <c r="D2022" s="16"/>
    </row>
    <row r="2023" spans="2:4" x14ac:dyDescent="0.2">
      <c r="B2023" s="5"/>
      <c r="C2023" s="16"/>
      <c r="D2023" s="16"/>
    </row>
    <row r="2024" spans="2:4" x14ac:dyDescent="0.2">
      <c r="B2024" s="5"/>
      <c r="C2024" s="16"/>
      <c r="D2024" s="16"/>
    </row>
    <row r="2025" spans="2:4" x14ac:dyDescent="0.2">
      <c r="B2025" s="5"/>
      <c r="C2025" s="16"/>
      <c r="D2025" s="16"/>
    </row>
    <row r="2026" spans="2:4" x14ac:dyDescent="0.2">
      <c r="B2026" s="5"/>
      <c r="C2026" s="16"/>
      <c r="D2026" s="16"/>
    </row>
    <row r="2027" spans="2:4" x14ac:dyDescent="0.2">
      <c r="B2027" s="5"/>
      <c r="C2027" s="16"/>
      <c r="D2027" s="16"/>
    </row>
    <row r="2028" spans="2:4" x14ac:dyDescent="0.2">
      <c r="B2028" s="5"/>
      <c r="C2028" s="16"/>
      <c r="D2028" s="16"/>
    </row>
    <row r="2029" spans="2:4" x14ac:dyDescent="0.2">
      <c r="B2029" s="5"/>
      <c r="C2029" s="16"/>
      <c r="D2029" s="16"/>
    </row>
    <row r="2030" spans="2:4" x14ac:dyDescent="0.2">
      <c r="B2030" s="5"/>
      <c r="C2030" s="16"/>
      <c r="D2030" s="16"/>
    </row>
    <row r="2031" spans="2:4" x14ac:dyDescent="0.2">
      <c r="B2031" s="5"/>
      <c r="C2031" s="16"/>
      <c r="D2031" s="16"/>
    </row>
    <row r="2032" spans="2:4" x14ac:dyDescent="0.2">
      <c r="B2032" s="5"/>
      <c r="C2032" s="16"/>
      <c r="D2032" s="16"/>
    </row>
    <row r="2033" spans="2:4" x14ac:dyDescent="0.2">
      <c r="B2033" s="5"/>
      <c r="C2033" s="16"/>
      <c r="D2033" s="16"/>
    </row>
    <row r="2034" spans="2:4" x14ac:dyDescent="0.2">
      <c r="B2034" s="5"/>
      <c r="C2034" s="16"/>
      <c r="D2034" s="16"/>
    </row>
    <row r="2035" spans="2:4" x14ac:dyDescent="0.2">
      <c r="B2035" s="5"/>
      <c r="C2035" s="16"/>
      <c r="D2035" s="16"/>
    </row>
    <row r="2036" spans="2:4" x14ac:dyDescent="0.2">
      <c r="B2036" s="5"/>
      <c r="C2036" s="16"/>
      <c r="D2036" s="16"/>
    </row>
    <row r="2037" spans="2:4" x14ac:dyDescent="0.2">
      <c r="B2037" s="5"/>
      <c r="C2037" s="16"/>
      <c r="D2037" s="16"/>
    </row>
    <row r="2038" spans="2:4" x14ac:dyDescent="0.2">
      <c r="B2038" s="5"/>
      <c r="C2038" s="16"/>
      <c r="D2038" s="16"/>
    </row>
    <row r="2039" spans="2:4" x14ac:dyDescent="0.2">
      <c r="B2039" s="5"/>
      <c r="C2039" s="16"/>
      <c r="D2039" s="16"/>
    </row>
    <row r="2040" spans="2:4" x14ac:dyDescent="0.2">
      <c r="B2040" s="5"/>
      <c r="C2040" s="16"/>
      <c r="D2040" s="16"/>
    </row>
    <row r="2041" spans="2:4" x14ac:dyDescent="0.2">
      <c r="B2041" s="5"/>
      <c r="C2041" s="16"/>
      <c r="D2041" s="16"/>
    </row>
    <row r="2042" spans="2:4" x14ac:dyDescent="0.2">
      <c r="B2042" s="5"/>
      <c r="C2042" s="16"/>
      <c r="D2042" s="16"/>
    </row>
    <row r="2043" spans="2:4" x14ac:dyDescent="0.2">
      <c r="B2043" s="5"/>
      <c r="C2043" s="16"/>
      <c r="D2043" s="16"/>
    </row>
    <row r="2044" spans="2:4" x14ac:dyDescent="0.2">
      <c r="B2044" s="5"/>
      <c r="C2044" s="16"/>
      <c r="D2044" s="16"/>
    </row>
    <row r="2045" spans="2:4" x14ac:dyDescent="0.2">
      <c r="B2045" s="5"/>
      <c r="C2045" s="16"/>
      <c r="D2045" s="16"/>
    </row>
    <row r="2046" spans="2:4" x14ac:dyDescent="0.2">
      <c r="B2046" s="5"/>
      <c r="C2046" s="16"/>
      <c r="D2046" s="16"/>
    </row>
    <row r="2047" spans="2:4" x14ac:dyDescent="0.2">
      <c r="B2047" s="5"/>
      <c r="C2047" s="16"/>
      <c r="D2047" s="16"/>
    </row>
    <row r="2048" spans="2:4" x14ac:dyDescent="0.2">
      <c r="B2048" s="5"/>
      <c r="C2048" s="16"/>
      <c r="D2048" s="16"/>
    </row>
    <row r="2049" spans="2:4" x14ac:dyDescent="0.2">
      <c r="B2049" s="5"/>
      <c r="C2049" s="16"/>
      <c r="D2049" s="16"/>
    </row>
    <row r="2050" spans="2:4" x14ac:dyDescent="0.2">
      <c r="B2050" s="5"/>
      <c r="C2050" s="16"/>
      <c r="D2050" s="16"/>
    </row>
    <row r="2051" spans="2:4" x14ac:dyDescent="0.2">
      <c r="B2051" s="5"/>
      <c r="C2051" s="16"/>
      <c r="D2051" s="16"/>
    </row>
    <row r="2052" spans="2:4" x14ac:dyDescent="0.2">
      <c r="B2052" s="5"/>
      <c r="C2052" s="16"/>
      <c r="D2052" s="16"/>
    </row>
    <row r="2053" spans="2:4" x14ac:dyDescent="0.2">
      <c r="B2053" s="5"/>
      <c r="C2053" s="16"/>
      <c r="D2053" s="16"/>
    </row>
    <row r="2054" spans="2:4" x14ac:dyDescent="0.2">
      <c r="B2054" s="5"/>
      <c r="C2054" s="16"/>
      <c r="D2054" s="16"/>
    </row>
    <row r="2055" spans="2:4" x14ac:dyDescent="0.2">
      <c r="B2055" s="5"/>
      <c r="C2055" s="16"/>
      <c r="D2055" s="16"/>
    </row>
    <row r="2056" spans="2:4" x14ac:dyDescent="0.2">
      <c r="B2056" s="5"/>
      <c r="C2056" s="16"/>
      <c r="D2056" s="16"/>
    </row>
    <row r="2057" spans="2:4" x14ac:dyDescent="0.2">
      <c r="B2057" s="5"/>
      <c r="C2057" s="16"/>
      <c r="D2057" s="16"/>
    </row>
    <row r="2058" spans="2:4" x14ac:dyDescent="0.2">
      <c r="B2058" s="5"/>
      <c r="C2058" s="16"/>
      <c r="D2058" s="16"/>
    </row>
    <row r="2059" spans="2:4" x14ac:dyDescent="0.2">
      <c r="B2059" s="5"/>
      <c r="C2059" s="16"/>
      <c r="D2059" s="16"/>
    </row>
    <row r="2060" spans="2:4" x14ac:dyDescent="0.2">
      <c r="B2060" s="5"/>
      <c r="C2060" s="16"/>
      <c r="D2060" s="16"/>
    </row>
    <row r="2061" spans="2:4" x14ac:dyDescent="0.2">
      <c r="B2061" s="5"/>
      <c r="C2061" s="16"/>
      <c r="D2061" s="16"/>
    </row>
    <row r="2062" spans="2:4" x14ac:dyDescent="0.2">
      <c r="B2062" s="5"/>
      <c r="C2062" s="16"/>
      <c r="D2062" s="16"/>
    </row>
    <row r="2063" spans="2:4" x14ac:dyDescent="0.2">
      <c r="B2063" s="5"/>
      <c r="C2063" s="16"/>
      <c r="D2063" s="16"/>
    </row>
    <row r="2064" spans="2:4" x14ac:dyDescent="0.2">
      <c r="B2064" s="5"/>
      <c r="C2064" s="16"/>
      <c r="D2064" s="16"/>
    </row>
    <row r="2065" spans="2:4" x14ac:dyDescent="0.2">
      <c r="B2065" s="5"/>
      <c r="C2065" s="16"/>
      <c r="D2065" s="16"/>
    </row>
    <row r="2066" spans="2:4" x14ac:dyDescent="0.2">
      <c r="B2066" s="5"/>
      <c r="C2066" s="16"/>
      <c r="D2066" s="16"/>
    </row>
    <row r="2067" spans="2:4" x14ac:dyDescent="0.2">
      <c r="B2067" s="5"/>
      <c r="C2067" s="16"/>
      <c r="D2067" s="16"/>
    </row>
    <row r="2068" spans="2:4" x14ac:dyDescent="0.2">
      <c r="B2068" s="5"/>
      <c r="C2068" s="16"/>
      <c r="D2068" s="16"/>
    </row>
    <row r="2069" spans="2:4" x14ac:dyDescent="0.2">
      <c r="B2069" s="5"/>
      <c r="C2069" s="16"/>
      <c r="D2069" s="16"/>
    </row>
    <row r="2070" spans="2:4" x14ac:dyDescent="0.2">
      <c r="B2070" s="5"/>
      <c r="C2070" s="16"/>
      <c r="D2070" s="16"/>
    </row>
    <row r="2071" spans="2:4" x14ac:dyDescent="0.2">
      <c r="B2071" s="5"/>
      <c r="C2071" s="16"/>
      <c r="D2071" s="16"/>
    </row>
    <row r="2072" spans="2:4" x14ac:dyDescent="0.2">
      <c r="B2072" s="5"/>
      <c r="C2072" s="16"/>
      <c r="D2072" s="16"/>
    </row>
    <row r="2073" spans="2:4" x14ac:dyDescent="0.2">
      <c r="B2073" s="5"/>
      <c r="C2073" s="16"/>
      <c r="D2073" s="16"/>
    </row>
    <row r="2074" spans="2:4" x14ac:dyDescent="0.2">
      <c r="B2074" s="5"/>
      <c r="C2074" s="16"/>
      <c r="D2074" s="16"/>
    </row>
    <row r="2075" spans="2:4" x14ac:dyDescent="0.2">
      <c r="B2075" s="5"/>
      <c r="C2075" s="16"/>
      <c r="D2075" s="16"/>
    </row>
    <row r="2076" spans="2:4" x14ac:dyDescent="0.2">
      <c r="B2076" s="5"/>
      <c r="C2076" s="16"/>
      <c r="D2076" s="16"/>
    </row>
    <row r="2077" spans="2:4" x14ac:dyDescent="0.2">
      <c r="B2077" s="5"/>
      <c r="C2077" s="16"/>
      <c r="D2077" s="16"/>
    </row>
    <row r="2078" spans="2:4" x14ac:dyDescent="0.2">
      <c r="B2078" s="5"/>
      <c r="C2078" s="16"/>
      <c r="D2078" s="16"/>
    </row>
    <row r="2079" spans="2:4" x14ac:dyDescent="0.2">
      <c r="B2079" s="5"/>
      <c r="C2079" s="16"/>
      <c r="D2079" s="16"/>
    </row>
    <row r="2080" spans="2:4" x14ac:dyDescent="0.2">
      <c r="B2080" s="5"/>
      <c r="C2080" s="16"/>
      <c r="D2080" s="16"/>
    </row>
    <row r="2081" spans="2:4" x14ac:dyDescent="0.2">
      <c r="B2081" s="5"/>
      <c r="C2081" s="16"/>
      <c r="D2081" s="16"/>
    </row>
    <row r="2082" spans="2:4" x14ac:dyDescent="0.2">
      <c r="B2082" s="5"/>
      <c r="C2082" s="16"/>
      <c r="D2082" s="16"/>
    </row>
    <row r="2083" spans="2:4" x14ac:dyDescent="0.2">
      <c r="B2083" s="5"/>
      <c r="C2083" s="16"/>
      <c r="D2083" s="16"/>
    </row>
    <row r="2084" spans="2:4" x14ac:dyDescent="0.2">
      <c r="B2084" s="5"/>
      <c r="C2084" s="16"/>
      <c r="D2084" s="16"/>
    </row>
    <row r="2085" spans="2:4" x14ac:dyDescent="0.2">
      <c r="B2085" s="5"/>
      <c r="C2085" s="16"/>
      <c r="D2085" s="16"/>
    </row>
    <row r="2086" spans="2:4" x14ac:dyDescent="0.2">
      <c r="B2086" s="5"/>
      <c r="C2086" s="16"/>
      <c r="D2086" s="16"/>
    </row>
    <row r="2087" spans="2:4" x14ac:dyDescent="0.2">
      <c r="B2087" s="5"/>
      <c r="C2087" s="16"/>
      <c r="D2087" s="16"/>
    </row>
    <row r="2088" spans="2:4" x14ac:dyDescent="0.2">
      <c r="B2088" s="5"/>
      <c r="C2088" s="16"/>
      <c r="D2088" s="16"/>
    </row>
    <row r="2089" spans="2:4" x14ac:dyDescent="0.2">
      <c r="B2089" s="5"/>
      <c r="C2089" s="16"/>
      <c r="D2089" s="16"/>
    </row>
    <row r="2090" spans="2:4" x14ac:dyDescent="0.2">
      <c r="B2090" s="5"/>
      <c r="C2090" s="16"/>
      <c r="D2090" s="16"/>
    </row>
    <row r="2091" spans="2:4" x14ac:dyDescent="0.2">
      <c r="B2091" s="5"/>
      <c r="C2091" s="16"/>
      <c r="D2091" s="16"/>
    </row>
    <row r="2092" spans="2:4" x14ac:dyDescent="0.2">
      <c r="B2092" s="5"/>
      <c r="C2092" s="16"/>
      <c r="D2092" s="16"/>
    </row>
    <row r="2093" spans="2:4" x14ac:dyDescent="0.2">
      <c r="B2093" s="5"/>
      <c r="C2093" s="16"/>
      <c r="D2093" s="16"/>
    </row>
    <row r="2094" spans="2:4" x14ac:dyDescent="0.2">
      <c r="B2094" s="5"/>
      <c r="C2094" s="16"/>
      <c r="D2094" s="16"/>
    </row>
    <row r="2095" spans="2:4" x14ac:dyDescent="0.2">
      <c r="B2095" s="5"/>
      <c r="C2095" s="16"/>
      <c r="D2095" s="16"/>
    </row>
    <row r="2096" spans="2:4" x14ac:dyDescent="0.2">
      <c r="B2096" s="5"/>
      <c r="C2096" s="16"/>
      <c r="D2096" s="16"/>
    </row>
    <row r="2097" spans="2:4" x14ac:dyDescent="0.2">
      <c r="B2097" s="5"/>
      <c r="C2097" s="16"/>
      <c r="D2097" s="16"/>
    </row>
    <row r="2098" spans="2:4" x14ac:dyDescent="0.2">
      <c r="B2098" s="5"/>
      <c r="C2098" s="16"/>
      <c r="D2098" s="16"/>
    </row>
    <row r="2099" spans="2:4" x14ac:dyDescent="0.2">
      <c r="B2099" s="5"/>
      <c r="C2099" s="16"/>
      <c r="D2099" s="16"/>
    </row>
    <row r="2100" spans="2:4" x14ac:dyDescent="0.2">
      <c r="B2100" s="5"/>
      <c r="C2100" s="16"/>
      <c r="D2100" s="16"/>
    </row>
    <row r="2101" spans="2:4" x14ac:dyDescent="0.2">
      <c r="B2101" s="5"/>
      <c r="C2101" s="16"/>
      <c r="D2101" s="16"/>
    </row>
    <row r="2102" spans="2:4" x14ac:dyDescent="0.2">
      <c r="B2102" s="5"/>
      <c r="C2102" s="16"/>
      <c r="D2102" s="16"/>
    </row>
    <row r="2103" spans="2:4" x14ac:dyDescent="0.2">
      <c r="B2103" s="5"/>
      <c r="C2103" s="16"/>
      <c r="D2103" s="16"/>
    </row>
    <row r="2104" spans="2:4" x14ac:dyDescent="0.2">
      <c r="B2104" s="5"/>
      <c r="C2104" s="16"/>
      <c r="D2104" s="16"/>
    </row>
    <row r="2105" spans="2:4" x14ac:dyDescent="0.2">
      <c r="B2105" s="5"/>
      <c r="C2105" s="16"/>
      <c r="D2105" s="16"/>
    </row>
    <row r="2106" spans="2:4" x14ac:dyDescent="0.2">
      <c r="B2106" s="5"/>
      <c r="C2106" s="16"/>
      <c r="D2106" s="16"/>
    </row>
    <row r="2107" spans="2:4" x14ac:dyDescent="0.2">
      <c r="B2107" s="5"/>
      <c r="C2107" s="16"/>
      <c r="D2107" s="16"/>
    </row>
    <row r="2108" spans="2:4" x14ac:dyDescent="0.2">
      <c r="B2108" s="5"/>
      <c r="C2108" s="16"/>
      <c r="D2108" s="16"/>
    </row>
    <row r="2109" spans="2:4" x14ac:dyDescent="0.2">
      <c r="B2109" s="5"/>
      <c r="C2109" s="16"/>
      <c r="D2109" s="16"/>
    </row>
    <row r="2110" spans="2:4" x14ac:dyDescent="0.2">
      <c r="B2110" s="5"/>
      <c r="C2110" s="16"/>
      <c r="D2110" s="16"/>
    </row>
    <row r="2111" spans="2:4" x14ac:dyDescent="0.2">
      <c r="B2111" s="5"/>
      <c r="C2111" s="16"/>
      <c r="D2111" s="16"/>
    </row>
    <row r="2112" spans="2:4" x14ac:dyDescent="0.2">
      <c r="B2112" s="5"/>
      <c r="C2112" s="16"/>
      <c r="D2112" s="16"/>
    </row>
    <row r="2113" spans="2:4" x14ac:dyDescent="0.2">
      <c r="B2113" s="5"/>
      <c r="C2113" s="16"/>
      <c r="D2113" s="16"/>
    </row>
    <row r="2114" spans="2:4" x14ac:dyDescent="0.2">
      <c r="B2114" s="5"/>
      <c r="C2114" s="16"/>
      <c r="D2114" s="16"/>
    </row>
    <row r="2115" spans="2:4" x14ac:dyDescent="0.2">
      <c r="B2115" s="5"/>
      <c r="C2115" s="16"/>
      <c r="D2115" s="16"/>
    </row>
    <row r="2116" spans="2:4" x14ac:dyDescent="0.2">
      <c r="B2116" s="5"/>
      <c r="C2116" s="16"/>
      <c r="D2116" s="16"/>
    </row>
    <row r="2117" spans="2:4" x14ac:dyDescent="0.2">
      <c r="B2117" s="5"/>
      <c r="C2117" s="16"/>
      <c r="D2117" s="16"/>
    </row>
    <row r="2118" spans="2:4" x14ac:dyDescent="0.2">
      <c r="B2118" s="5"/>
      <c r="C2118" s="16"/>
      <c r="D2118" s="16"/>
    </row>
    <row r="2119" spans="2:4" x14ac:dyDescent="0.2">
      <c r="B2119" s="5"/>
      <c r="C2119" s="16"/>
      <c r="D2119" s="16"/>
    </row>
    <row r="2120" spans="2:4" x14ac:dyDescent="0.2">
      <c r="B2120" s="5"/>
      <c r="C2120" s="16"/>
      <c r="D2120" s="16"/>
    </row>
    <row r="2121" spans="2:4" x14ac:dyDescent="0.2">
      <c r="B2121" s="5"/>
      <c r="C2121" s="16"/>
      <c r="D2121" s="16"/>
    </row>
    <row r="2122" spans="2:4" x14ac:dyDescent="0.2">
      <c r="B2122" s="5"/>
      <c r="C2122" s="16"/>
      <c r="D2122" s="16"/>
    </row>
    <row r="2123" spans="2:4" x14ac:dyDescent="0.2">
      <c r="B2123" s="5"/>
      <c r="C2123" s="16"/>
      <c r="D2123" s="16"/>
    </row>
    <row r="2124" spans="2:4" x14ac:dyDescent="0.2">
      <c r="B2124" s="5"/>
      <c r="C2124" s="16"/>
      <c r="D2124" s="16"/>
    </row>
    <row r="2125" spans="2:4" x14ac:dyDescent="0.2">
      <c r="B2125" s="5"/>
      <c r="C2125" s="16"/>
      <c r="D2125" s="16"/>
    </row>
    <row r="2126" spans="2:4" x14ac:dyDescent="0.2">
      <c r="B2126" s="5"/>
      <c r="C2126" s="16"/>
      <c r="D2126" s="16"/>
    </row>
    <row r="2127" spans="2:4" x14ac:dyDescent="0.2">
      <c r="B2127" s="5"/>
      <c r="C2127" s="16"/>
      <c r="D2127" s="16"/>
    </row>
    <row r="2128" spans="2:4" x14ac:dyDescent="0.2">
      <c r="B2128" s="5"/>
      <c r="C2128" s="16"/>
      <c r="D2128" s="16"/>
    </row>
    <row r="2129" spans="2:4" x14ac:dyDescent="0.2">
      <c r="B2129" s="5"/>
      <c r="C2129" s="16"/>
      <c r="D2129" s="16"/>
    </row>
    <row r="2130" spans="2:4" x14ac:dyDescent="0.2">
      <c r="B2130" s="5"/>
      <c r="C2130" s="16"/>
      <c r="D2130" s="16"/>
    </row>
    <row r="2131" spans="2:4" x14ac:dyDescent="0.2">
      <c r="B2131" s="5"/>
      <c r="C2131" s="16"/>
      <c r="D2131" s="16"/>
    </row>
    <row r="2132" spans="2:4" x14ac:dyDescent="0.2">
      <c r="B2132" s="5"/>
      <c r="C2132" s="16"/>
      <c r="D2132" s="16"/>
    </row>
    <row r="2133" spans="2:4" x14ac:dyDescent="0.2">
      <c r="B2133" s="5"/>
      <c r="C2133" s="16"/>
      <c r="D2133" s="16"/>
    </row>
    <row r="2134" spans="2:4" x14ac:dyDescent="0.2">
      <c r="B2134" s="5"/>
      <c r="C2134" s="16"/>
      <c r="D2134" s="16"/>
    </row>
    <row r="2135" spans="2:4" x14ac:dyDescent="0.2">
      <c r="B2135" s="5"/>
      <c r="C2135" s="16"/>
      <c r="D2135" s="16"/>
    </row>
    <row r="2136" spans="2:4" x14ac:dyDescent="0.2">
      <c r="B2136" s="5"/>
      <c r="C2136" s="16"/>
      <c r="D2136" s="16"/>
    </row>
    <row r="2137" spans="2:4" x14ac:dyDescent="0.2">
      <c r="B2137" s="5"/>
      <c r="C2137" s="16"/>
      <c r="D2137" s="16"/>
    </row>
    <row r="2138" spans="2:4" x14ac:dyDescent="0.2">
      <c r="B2138" s="5"/>
      <c r="C2138" s="16"/>
      <c r="D2138" s="16"/>
    </row>
    <row r="2139" spans="2:4" x14ac:dyDescent="0.2">
      <c r="B2139" s="5"/>
      <c r="C2139" s="16"/>
      <c r="D2139" s="16"/>
    </row>
    <row r="2140" spans="2:4" x14ac:dyDescent="0.2">
      <c r="B2140" s="5"/>
      <c r="C2140" s="16"/>
      <c r="D2140" s="16"/>
    </row>
    <row r="2141" spans="2:4" x14ac:dyDescent="0.2">
      <c r="B2141" s="5"/>
      <c r="C2141" s="16"/>
      <c r="D2141" s="16"/>
    </row>
    <row r="2142" spans="2:4" x14ac:dyDescent="0.2">
      <c r="B2142" s="5"/>
      <c r="C2142" s="16"/>
      <c r="D2142" s="16"/>
    </row>
    <row r="2143" spans="2:4" x14ac:dyDescent="0.2">
      <c r="B2143" s="5"/>
      <c r="C2143" s="16"/>
      <c r="D2143" s="16"/>
    </row>
    <row r="2144" spans="2:4" x14ac:dyDescent="0.2">
      <c r="B2144" s="5"/>
      <c r="C2144" s="16"/>
      <c r="D2144" s="16"/>
    </row>
    <row r="2145" spans="2:4" x14ac:dyDescent="0.2">
      <c r="B2145" s="5"/>
      <c r="C2145" s="16"/>
      <c r="D2145" s="16"/>
    </row>
    <row r="2146" spans="2:4" x14ac:dyDescent="0.2">
      <c r="B2146" s="5"/>
      <c r="C2146" s="16"/>
      <c r="D2146" s="16"/>
    </row>
    <row r="2147" spans="2:4" x14ac:dyDescent="0.2">
      <c r="B2147" s="5"/>
      <c r="C2147" s="16"/>
      <c r="D2147" s="16"/>
    </row>
    <row r="2148" spans="2:4" x14ac:dyDescent="0.2">
      <c r="B2148" s="5"/>
      <c r="C2148" s="16"/>
      <c r="D2148" s="16"/>
    </row>
    <row r="2149" spans="2:4" x14ac:dyDescent="0.2">
      <c r="B2149" s="5"/>
      <c r="C2149" s="16"/>
      <c r="D2149" s="16"/>
    </row>
    <row r="2150" spans="2:4" x14ac:dyDescent="0.2">
      <c r="B2150" s="5"/>
      <c r="C2150" s="16"/>
      <c r="D2150" s="16"/>
    </row>
    <row r="2151" spans="2:4" x14ac:dyDescent="0.2">
      <c r="B2151" s="5"/>
      <c r="C2151" s="16"/>
      <c r="D2151" s="16"/>
    </row>
    <row r="2152" spans="2:4" x14ac:dyDescent="0.2">
      <c r="B2152" s="5"/>
      <c r="C2152" s="16"/>
      <c r="D2152" s="16"/>
    </row>
    <row r="2153" spans="2:4" x14ac:dyDescent="0.2">
      <c r="B2153" s="5"/>
      <c r="C2153" s="16"/>
      <c r="D2153" s="16"/>
    </row>
    <row r="2154" spans="2:4" x14ac:dyDescent="0.2">
      <c r="B2154" s="5"/>
      <c r="C2154" s="16"/>
      <c r="D2154" s="16"/>
    </row>
    <row r="2155" spans="2:4" x14ac:dyDescent="0.2">
      <c r="B2155" s="5"/>
      <c r="C2155" s="16"/>
      <c r="D2155" s="16"/>
    </row>
    <row r="2156" spans="2:4" x14ac:dyDescent="0.2">
      <c r="B2156" s="5"/>
      <c r="C2156" s="16"/>
      <c r="D2156" s="16"/>
    </row>
    <row r="2157" spans="2:4" x14ac:dyDescent="0.2">
      <c r="B2157" s="5"/>
      <c r="C2157" s="16"/>
      <c r="D2157" s="16"/>
    </row>
    <row r="2158" spans="2:4" x14ac:dyDescent="0.2">
      <c r="B2158" s="5"/>
      <c r="C2158" s="16"/>
      <c r="D2158" s="16"/>
    </row>
    <row r="2159" spans="2:4" x14ac:dyDescent="0.2">
      <c r="B2159" s="5"/>
      <c r="C2159" s="16"/>
      <c r="D2159" s="16"/>
    </row>
    <row r="2160" spans="2:4" x14ac:dyDescent="0.2">
      <c r="B2160" s="5"/>
      <c r="C2160" s="16"/>
      <c r="D2160" s="16"/>
    </row>
    <row r="2161" spans="2:4" x14ac:dyDescent="0.2">
      <c r="B2161" s="5"/>
      <c r="C2161" s="16"/>
      <c r="D2161" s="16"/>
    </row>
    <row r="2162" spans="2:4" x14ac:dyDescent="0.2">
      <c r="B2162" s="5"/>
      <c r="C2162" s="16"/>
      <c r="D2162" s="16"/>
    </row>
    <row r="2163" spans="2:4" x14ac:dyDescent="0.2">
      <c r="B2163" s="5"/>
      <c r="C2163" s="16"/>
      <c r="D2163" s="16"/>
    </row>
    <row r="2164" spans="2:4" x14ac:dyDescent="0.2">
      <c r="B2164" s="5"/>
      <c r="C2164" s="16"/>
      <c r="D2164" s="16"/>
    </row>
    <row r="2165" spans="2:4" x14ac:dyDescent="0.2">
      <c r="B2165" s="5"/>
      <c r="C2165" s="16"/>
      <c r="D2165" s="16"/>
    </row>
    <row r="2166" spans="2:4" x14ac:dyDescent="0.2">
      <c r="B2166" s="5"/>
      <c r="C2166" s="16"/>
      <c r="D2166" s="16"/>
    </row>
    <row r="2167" spans="2:4" x14ac:dyDescent="0.2">
      <c r="B2167" s="5"/>
      <c r="C2167" s="16"/>
      <c r="D2167" s="16"/>
    </row>
    <row r="2168" spans="2:4" x14ac:dyDescent="0.2">
      <c r="B2168" s="5"/>
      <c r="C2168" s="16"/>
      <c r="D2168" s="16"/>
    </row>
    <row r="2169" spans="2:4" x14ac:dyDescent="0.2">
      <c r="B2169" s="5"/>
      <c r="C2169" s="16"/>
      <c r="D2169" s="16"/>
    </row>
    <row r="2170" spans="2:4" x14ac:dyDescent="0.2">
      <c r="B2170" s="5"/>
      <c r="C2170" s="16"/>
      <c r="D2170" s="16"/>
    </row>
    <row r="2171" spans="2:4" x14ac:dyDescent="0.2">
      <c r="B2171" s="5"/>
      <c r="C2171" s="16"/>
      <c r="D2171" s="16"/>
    </row>
    <row r="2172" spans="2:4" x14ac:dyDescent="0.2">
      <c r="B2172" s="5"/>
      <c r="C2172" s="16"/>
      <c r="D2172" s="16"/>
    </row>
    <row r="2173" spans="2:4" x14ac:dyDescent="0.2">
      <c r="B2173" s="5"/>
      <c r="C2173" s="16"/>
      <c r="D2173" s="16"/>
    </row>
    <row r="2174" spans="2:4" x14ac:dyDescent="0.2">
      <c r="B2174" s="5"/>
      <c r="C2174" s="16"/>
      <c r="D2174" s="16"/>
    </row>
    <row r="2175" spans="2:4" x14ac:dyDescent="0.2">
      <c r="B2175" s="5"/>
      <c r="C2175" s="16"/>
      <c r="D2175" s="16"/>
    </row>
    <row r="2176" spans="2:4" x14ac:dyDescent="0.2">
      <c r="B2176" s="5"/>
      <c r="C2176" s="16"/>
      <c r="D2176" s="16"/>
    </row>
    <row r="2177" spans="2:4" x14ac:dyDescent="0.2">
      <c r="B2177" s="5"/>
      <c r="C2177" s="16"/>
      <c r="D2177" s="16"/>
    </row>
    <row r="2178" spans="2:4" x14ac:dyDescent="0.2">
      <c r="B2178" s="5"/>
      <c r="C2178" s="16"/>
      <c r="D2178" s="16"/>
    </row>
    <row r="2179" spans="2:4" x14ac:dyDescent="0.2">
      <c r="B2179" s="5"/>
      <c r="C2179" s="16"/>
      <c r="D2179" s="16"/>
    </row>
    <row r="2180" spans="2:4" x14ac:dyDescent="0.2">
      <c r="B2180" s="5"/>
      <c r="C2180" s="16"/>
      <c r="D2180" s="16"/>
    </row>
    <row r="2181" spans="2:4" x14ac:dyDescent="0.2">
      <c r="B2181" s="5"/>
      <c r="C2181" s="16"/>
      <c r="D2181" s="16"/>
    </row>
    <row r="2182" spans="2:4" x14ac:dyDescent="0.2">
      <c r="B2182" s="5"/>
      <c r="C2182" s="16"/>
      <c r="D2182" s="16"/>
    </row>
    <row r="2183" spans="2:4" x14ac:dyDescent="0.2">
      <c r="B2183" s="5"/>
      <c r="C2183" s="16"/>
      <c r="D2183" s="16"/>
    </row>
    <row r="2184" spans="2:4" x14ac:dyDescent="0.2">
      <c r="B2184" s="5"/>
      <c r="C2184" s="16"/>
      <c r="D2184" s="16"/>
    </row>
    <row r="2185" spans="2:4" x14ac:dyDescent="0.2">
      <c r="B2185" s="5"/>
      <c r="C2185" s="16"/>
      <c r="D2185" s="16"/>
    </row>
    <row r="2186" spans="2:4" x14ac:dyDescent="0.2">
      <c r="B2186" s="5"/>
      <c r="C2186" s="16"/>
      <c r="D2186" s="16"/>
    </row>
    <row r="2187" spans="2:4" x14ac:dyDescent="0.2">
      <c r="B2187" s="5"/>
      <c r="C2187" s="16"/>
      <c r="D2187" s="16"/>
    </row>
    <row r="2188" spans="2:4" x14ac:dyDescent="0.2">
      <c r="B2188" s="5"/>
      <c r="C2188" s="16"/>
      <c r="D2188" s="16"/>
    </row>
    <row r="2189" spans="2:4" x14ac:dyDescent="0.2">
      <c r="B2189" s="5"/>
      <c r="C2189" s="16"/>
      <c r="D2189" s="16"/>
    </row>
    <row r="2190" spans="2:4" x14ac:dyDescent="0.2">
      <c r="B2190" s="5"/>
      <c r="C2190" s="16"/>
      <c r="D2190" s="16"/>
    </row>
    <row r="2191" spans="2:4" x14ac:dyDescent="0.2">
      <c r="B2191" s="5"/>
      <c r="C2191" s="16"/>
      <c r="D2191" s="16"/>
    </row>
    <row r="2192" spans="2:4" x14ac:dyDescent="0.2">
      <c r="B2192" s="5"/>
      <c r="C2192" s="16"/>
      <c r="D2192" s="16"/>
    </row>
    <row r="2193" spans="2:4" x14ac:dyDescent="0.2">
      <c r="B2193" s="5"/>
      <c r="C2193" s="16"/>
      <c r="D2193" s="16"/>
    </row>
    <row r="2194" spans="2:4" x14ac:dyDescent="0.2">
      <c r="B2194" s="5"/>
      <c r="C2194" s="16"/>
      <c r="D2194" s="16"/>
    </row>
    <row r="2195" spans="2:4" x14ac:dyDescent="0.2">
      <c r="B2195" s="5"/>
      <c r="C2195" s="16"/>
      <c r="D2195" s="16"/>
    </row>
    <row r="2196" spans="2:4" x14ac:dyDescent="0.2">
      <c r="B2196" s="5"/>
      <c r="C2196" s="16"/>
      <c r="D2196" s="16"/>
    </row>
    <row r="2197" spans="2:4" x14ac:dyDescent="0.2">
      <c r="B2197" s="5"/>
      <c r="C2197" s="16"/>
      <c r="D2197" s="16"/>
    </row>
    <row r="2198" spans="2:4" x14ac:dyDescent="0.2">
      <c r="B2198" s="5"/>
      <c r="C2198" s="16"/>
      <c r="D2198" s="16"/>
    </row>
    <row r="2199" spans="2:4" x14ac:dyDescent="0.2">
      <c r="B2199" s="5"/>
      <c r="C2199" s="16"/>
      <c r="D2199" s="16"/>
    </row>
    <row r="2200" spans="2:4" x14ac:dyDescent="0.2">
      <c r="B2200" s="5"/>
      <c r="C2200" s="16"/>
      <c r="D2200" s="16"/>
    </row>
    <row r="2201" spans="2:4" x14ac:dyDescent="0.2">
      <c r="B2201" s="5"/>
      <c r="C2201" s="16"/>
      <c r="D2201" s="16"/>
    </row>
    <row r="2202" spans="2:4" x14ac:dyDescent="0.2">
      <c r="B2202" s="5"/>
      <c r="C2202" s="16"/>
      <c r="D2202" s="16"/>
    </row>
    <row r="2203" spans="2:4" x14ac:dyDescent="0.2">
      <c r="B2203" s="5"/>
      <c r="C2203" s="16"/>
      <c r="D2203" s="16"/>
    </row>
    <row r="2204" spans="2:4" x14ac:dyDescent="0.2">
      <c r="B2204" s="5"/>
      <c r="C2204" s="16"/>
      <c r="D2204" s="16"/>
    </row>
    <row r="2205" spans="2:4" x14ac:dyDescent="0.2">
      <c r="B2205" s="5"/>
      <c r="C2205" s="16"/>
      <c r="D2205" s="16"/>
    </row>
    <row r="2206" spans="2:4" x14ac:dyDescent="0.2">
      <c r="B2206" s="5"/>
      <c r="C2206" s="16"/>
      <c r="D2206" s="16"/>
    </row>
    <row r="2207" spans="2:4" x14ac:dyDescent="0.2">
      <c r="B2207" s="5"/>
      <c r="C2207" s="16"/>
      <c r="D2207" s="16"/>
    </row>
    <row r="2208" spans="2:4" x14ac:dyDescent="0.2">
      <c r="B2208" s="5"/>
      <c r="C2208" s="16"/>
      <c r="D2208" s="16"/>
    </row>
    <row r="2209" spans="2:4" x14ac:dyDescent="0.2">
      <c r="B2209" s="5"/>
      <c r="C2209" s="16"/>
      <c r="D2209" s="16"/>
    </row>
    <row r="2210" spans="2:4" x14ac:dyDescent="0.2">
      <c r="B2210" s="5"/>
      <c r="C2210" s="16"/>
      <c r="D2210" s="16"/>
    </row>
    <row r="2211" spans="2:4" x14ac:dyDescent="0.2">
      <c r="B2211" s="5"/>
      <c r="C2211" s="16"/>
      <c r="D2211" s="16"/>
    </row>
    <row r="2212" spans="2:4" x14ac:dyDescent="0.2">
      <c r="B2212" s="5"/>
      <c r="C2212" s="16"/>
      <c r="D2212" s="16"/>
    </row>
    <row r="2213" spans="2:4" x14ac:dyDescent="0.2">
      <c r="B2213" s="5"/>
      <c r="C2213" s="16"/>
      <c r="D2213" s="16"/>
    </row>
    <row r="2214" spans="2:4" x14ac:dyDescent="0.2">
      <c r="B2214" s="5"/>
      <c r="C2214" s="16"/>
      <c r="D2214" s="16"/>
    </row>
    <row r="2215" spans="2:4" x14ac:dyDescent="0.2">
      <c r="B2215" s="5"/>
      <c r="C2215" s="16"/>
      <c r="D2215" s="16"/>
    </row>
    <row r="2216" spans="2:4" x14ac:dyDescent="0.2">
      <c r="B2216" s="5"/>
      <c r="C2216" s="16"/>
      <c r="D2216" s="16"/>
    </row>
    <row r="2217" spans="2:4" x14ac:dyDescent="0.2">
      <c r="B2217" s="5"/>
      <c r="C2217" s="16"/>
      <c r="D2217" s="16"/>
    </row>
    <row r="2218" spans="2:4" x14ac:dyDescent="0.2">
      <c r="B2218" s="5"/>
      <c r="C2218" s="16"/>
      <c r="D2218" s="16"/>
    </row>
    <row r="2219" spans="2:4" x14ac:dyDescent="0.2">
      <c r="B2219" s="5"/>
      <c r="C2219" s="16"/>
      <c r="D2219" s="16"/>
    </row>
    <row r="2220" spans="2:4" x14ac:dyDescent="0.2">
      <c r="B2220" s="5"/>
      <c r="C2220" s="16"/>
      <c r="D2220" s="16"/>
    </row>
    <row r="2221" spans="2:4" x14ac:dyDescent="0.2">
      <c r="B2221" s="5"/>
      <c r="C2221" s="16"/>
      <c r="D2221" s="16"/>
    </row>
    <row r="2222" spans="2:4" x14ac:dyDescent="0.2">
      <c r="B2222" s="5"/>
      <c r="C2222" s="16"/>
      <c r="D2222" s="16"/>
    </row>
    <row r="2223" spans="2:4" x14ac:dyDescent="0.2">
      <c r="B2223" s="5"/>
      <c r="C2223" s="16"/>
      <c r="D2223" s="16"/>
    </row>
    <row r="2224" spans="2:4" x14ac:dyDescent="0.2">
      <c r="B2224" s="5"/>
      <c r="C2224" s="16"/>
      <c r="D2224" s="16"/>
    </row>
    <row r="2225" spans="2:4" x14ac:dyDescent="0.2">
      <c r="B2225" s="5"/>
      <c r="C2225" s="16"/>
      <c r="D2225" s="16"/>
    </row>
    <row r="2226" spans="2:4" x14ac:dyDescent="0.2">
      <c r="B2226" s="5"/>
      <c r="C2226" s="16"/>
      <c r="D2226" s="16"/>
    </row>
    <row r="2227" spans="2:4" x14ac:dyDescent="0.2">
      <c r="B2227" s="5"/>
      <c r="C2227" s="16"/>
      <c r="D2227" s="16"/>
    </row>
    <row r="2228" spans="2:4" x14ac:dyDescent="0.2">
      <c r="B2228" s="5"/>
      <c r="C2228" s="16"/>
      <c r="D2228" s="16"/>
    </row>
    <row r="2229" spans="2:4" x14ac:dyDescent="0.2">
      <c r="B2229" s="5"/>
      <c r="C2229" s="16"/>
      <c r="D2229" s="16"/>
    </row>
    <row r="2230" spans="2:4" x14ac:dyDescent="0.2">
      <c r="B2230" s="5"/>
      <c r="C2230" s="16"/>
      <c r="D2230" s="16"/>
    </row>
    <row r="2231" spans="2:4" x14ac:dyDescent="0.2">
      <c r="B2231" s="5"/>
      <c r="C2231" s="16"/>
      <c r="D2231" s="16"/>
    </row>
    <row r="2232" spans="2:4" x14ac:dyDescent="0.2">
      <c r="B2232" s="5"/>
      <c r="C2232" s="16"/>
      <c r="D2232" s="16"/>
    </row>
    <row r="2233" spans="2:4" x14ac:dyDescent="0.2">
      <c r="B2233" s="5"/>
      <c r="C2233" s="16"/>
      <c r="D2233" s="16"/>
    </row>
    <row r="2234" spans="2:4" x14ac:dyDescent="0.2">
      <c r="B2234" s="5"/>
      <c r="C2234" s="16"/>
      <c r="D2234" s="16"/>
    </row>
    <row r="2235" spans="2:4" x14ac:dyDescent="0.2">
      <c r="B2235" s="5"/>
      <c r="C2235" s="16"/>
      <c r="D2235" s="16"/>
    </row>
    <row r="2236" spans="2:4" x14ac:dyDescent="0.2">
      <c r="B2236" s="5"/>
      <c r="C2236" s="16"/>
      <c r="D2236" s="16"/>
    </row>
    <row r="2237" spans="2:4" x14ac:dyDescent="0.2">
      <c r="B2237" s="5"/>
      <c r="C2237" s="16"/>
      <c r="D2237" s="16"/>
    </row>
    <row r="2238" spans="2:4" x14ac:dyDescent="0.2">
      <c r="B2238" s="5"/>
      <c r="C2238" s="16"/>
      <c r="D2238" s="16"/>
    </row>
    <row r="2239" spans="2:4" x14ac:dyDescent="0.2">
      <c r="B2239" s="5"/>
      <c r="C2239" s="16"/>
      <c r="D2239" s="16"/>
    </row>
    <row r="2240" spans="2:4" x14ac:dyDescent="0.2">
      <c r="B2240" s="5"/>
      <c r="C2240" s="16"/>
      <c r="D2240" s="16"/>
    </row>
    <row r="2241" spans="2:4" x14ac:dyDescent="0.2">
      <c r="B2241" s="5"/>
      <c r="C2241" s="16"/>
      <c r="D2241" s="16"/>
    </row>
    <row r="2242" spans="2:4" x14ac:dyDescent="0.2">
      <c r="B2242" s="5"/>
      <c r="C2242" s="16"/>
      <c r="D2242" s="16"/>
    </row>
    <row r="2243" spans="2:4" x14ac:dyDescent="0.2">
      <c r="B2243" s="5"/>
      <c r="C2243" s="16"/>
      <c r="D2243" s="16"/>
    </row>
    <row r="2244" spans="2:4" x14ac:dyDescent="0.2">
      <c r="B2244" s="5"/>
      <c r="C2244" s="16"/>
      <c r="D2244" s="16"/>
    </row>
    <row r="2245" spans="2:4" x14ac:dyDescent="0.2">
      <c r="B2245" s="5"/>
      <c r="C2245" s="16"/>
      <c r="D2245" s="16"/>
    </row>
    <row r="2246" spans="2:4" x14ac:dyDescent="0.2">
      <c r="B2246" s="5"/>
      <c r="C2246" s="16"/>
      <c r="D2246" s="16"/>
    </row>
    <row r="2247" spans="2:4" x14ac:dyDescent="0.2">
      <c r="B2247" s="5"/>
      <c r="C2247" s="16"/>
      <c r="D2247" s="16"/>
    </row>
    <row r="2248" spans="2:4" x14ac:dyDescent="0.2">
      <c r="B2248" s="5"/>
      <c r="C2248" s="16"/>
      <c r="D2248" s="16"/>
    </row>
    <row r="2249" spans="2:4" x14ac:dyDescent="0.2">
      <c r="B2249" s="5"/>
      <c r="C2249" s="16"/>
      <c r="D2249" s="16"/>
    </row>
    <row r="2250" spans="2:4" x14ac:dyDescent="0.2">
      <c r="B2250" s="5"/>
      <c r="C2250" s="16"/>
      <c r="D2250" s="16"/>
    </row>
    <row r="2251" spans="2:4" x14ac:dyDescent="0.2">
      <c r="B2251" s="5"/>
      <c r="C2251" s="16"/>
      <c r="D2251" s="16"/>
    </row>
    <row r="2252" spans="2:4" x14ac:dyDescent="0.2">
      <c r="B2252" s="5"/>
      <c r="C2252" s="16"/>
      <c r="D2252" s="16"/>
    </row>
    <row r="2253" spans="2:4" x14ac:dyDescent="0.2">
      <c r="B2253" s="5"/>
      <c r="C2253" s="16"/>
      <c r="D2253" s="16"/>
    </row>
    <row r="2254" spans="2:4" x14ac:dyDescent="0.2">
      <c r="B2254" s="5"/>
      <c r="C2254" s="16"/>
      <c r="D2254" s="16"/>
    </row>
    <row r="2255" spans="2:4" x14ac:dyDescent="0.2">
      <c r="B2255" s="5"/>
      <c r="C2255" s="16"/>
      <c r="D2255" s="16"/>
    </row>
    <row r="2256" spans="2:4" x14ac:dyDescent="0.2">
      <c r="B2256" s="5"/>
      <c r="C2256" s="16"/>
      <c r="D2256" s="16"/>
    </row>
    <row r="2257" spans="2:4" x14ac:dyDescent="0.2">
      <c r="B2257" s="5"/>
      <c r="C2257" s="16"/>
      <c r="D2257" s="16"/>
    </row>
    <row r="2258" spans="2:4" x14ac:dyDescent="0.2">
      <c r="B2258" s="5"/>
      <c r="C2258" s="16"/>
      <c r="D2258" s="16"/>
    </row>
    <row r="2259" spans="2:4" x14ac:dyDescent="0.2">
      <c r="B2259" s="5"/>
      <c r="C2259" s="16"/>
      <c r="D2259" s="16"/>
    </row>
    <row r="2260" spans="2:4" x14ac:dyDescent="0.2">
      <c r="B2260" s="5"/>
      <c r="C2260" s="16"/>
      <c r="D2260" s="16"/>
    </row>
    <row r="2261" spans="2:4" x14ac:dyDescent="0.2">
      <c r="B2261" s="5"/>
      <c r="C2261" s="16"/>
      <c r="D2261" s="16"/>
    </row>
    <row r="2262" spans="2:4" x14ac:dyDescent="0.2">
      <c r="B2262" s="5"/>
      <c r="C2262" s="16"/>
      <c r="D2262" s="16"/>
    </row>
    <row r="2263" spans="2:4" x14ac:dyDescent="0.2">
      <c r="B2263" s="5"/>
      <c r="C2263" s="16"/>
      <c r="D2263" s="16"/>
    </row>
    <row r="2264" spans="2:4" x14ac:dyDescent="0.2">
      <c r="B2264" s="5"/>
      <c r="C2264" s="16"/>
      <c r="D2264" s="16"/>
    </row>
    <row r="2265" spans="2:4" x14ac:dyDescent="0.2">
      <c r="B2265" s="5"/>
      <c r="C2265" s="16"/>
      <c r="D2265" s="16"/>
    </row>
    <row r="2266" spans="2:4" x14ac:dyDescent="0.2">
      <c r="B2266" s="5"/>
      <c r="C2266" s="16"/>
      <c r="D2266" s="16"/>
    </row>
    <row r="2267" spans="2:4" x14ac:dyDescent="0.2">
      <c r="B2267" s="5"/>
      <c r="C2267" s="16"/>
      <c r="D2267" s="16"/>
    </row>
    <row r="2268" spans="2:4" x14ac:dyDescent="0.2">
      <c r="B2268" s="5"/>
      <c r="C2268" s="16"/>
      <c r="D2268" s="16"/>
    </row>
    <row r="2269" spans="2:4" x14ac:dyDescent="0.2">
      <c r="B2269" s="5"/>
      <c r="C2269" s="16"/>
      <c r="D2269" s="16"/>
    </row>
    <row r="2270" spans="2:4" x14ac:dyDescent="0.2">
      <c r="B2270" s="5"/>
      <c r="C2270" s="16"/>
      <c r="D2270" s="16"/>
    </row>
    <row r="2271" spans="2:4" x14ac:dyDescent="0.2">
      <c r="B2271" s="5"/>
      <c r="C2271" s="16"/>
      <c r="D2271" s="16"/>
    </row>
    <row r="2272" spans="2:4" x14ac:dyDescent="0.2">
      <c r="B2272" s="5"/>
      <c r="C2272" s="16"/>
      <c r="D2272" s="16"/>
    </row>
    <row r="2273" spans="2:4" x14ac:dyDescent="0.2">
      <c r="B2273" s="5"/>
      <c r="C2273" s="16"/>
      <c r="D2273" s="16"/>
    </row>
    <row r="2274" spans="2:4" x14ac:dyDescent="0.2">
      <c r="B2274" s="5"/>
      <c r="C2274" s="16"/>
      <c r="D2274" s="16"/>
    </row>
    <row r="2275" spans="2:4" x14ac:dyDescent="0.2">
      <c r="B2275" s="5"/>
      <c r="C2275" s="16"/>
      <c r="D2275" s="16"/>
    </row>
    <row r="2276" spans="2:4" x14ac:dyDescent="0.2">
      <c r="B2276" s="5"/>
      <c r="C2276" s="16"/>
      <c r="D2276" s="16"/>
    </row>
    <row r="2277" spans="2:4" x14ac:dyDescent="0.2">
      <c r="B2277" s="5"/>
      <c r="C2277" s="16"/>
      <c r="D2277" s="16"/>
    </row>
    <row r="2278" spans="2:4" x14ac:dyDescent="0.2">
      <c r="B2278" s="5"/>
      <c r="C2278" s="16"/>
      <c r="D2278" s="16"/>
    </row>
    <row r="2279" spans="2:4" x14ac:dyDescent="0.2">
      <c r="B2279" s="5"/>
      <c r="C2279" s="16"/>
      <c r="D2279" s="16"/>
    </row>
    <row r="2280" spans="2:4" x14ac:dyDescent="0.2">
      <c r="B2280" s="5"/>
      <c r="C2280" s="16"/>
      <c r="D2280" s="16"/>
    </row>
    <row r="2281" spans="2:4" x14ac:dyDescent="0.2">
      <c r="B2281" s="5"/>
      <c r="C2281" s="16"/>
      <c r="D2281" s="16"/>
    </row>
    <row r="2282" spans="2:4" x14ac:dyDescent="0.2">
      <c r="B2282" s="5"/>
      <c r="C2282" s="16"/>
      <c r="D2282" s="16"/>
    </row>
    <row r="2283" spans="2:4" x14ac:dyDescent="0.2">
      <c r="B2283" s="5"/>
      <c r="C2283" s="16"/>
      <c r="D2283" s="16"/>
    </row>
    <row r="2284" spans="2:4" x14ac:dyDescent="0.2">
      <c r="B2284" s="5"/>
      <c r="C2284" s="16"/>
      <c r="D2284" s="16"/>
    </row>
    <row r="2285" spans="2:4" x14ac:dyDescent="0.2">
      <c r="B2285" s="5"/>
      <c r="C2285" s="16"/>
      <c r="D2285" s="16"/>
    </row>
    <row r="2286" spans="2:4" x14ac:dyDescent="0.2">
      <c r="B2286" s="5"/>
      <c r="C2286" s="16"/>
      <c r="D2286" s="16"/>
    </row>
    <row r="2287" spans="2:4" x14ac:dyDescent="0.2">
      <c r="B2287" s="5"/>
      <c r="C2287" s="16"/>
      <c r="D2287" s="16"/>
    </row>
    <row r="2288" spans="2:4" x14ac:dyDescent="0.2">
      <c r="B2288" s="5"/>
      <c r="C2288" s="16"/>
      <c r="D2288" s="16"/>
    </row>
    <row r="2289" spans="2:4" x14ac:dyDescent="0.2">
      <c r="B2289" s="5"/>
      <c r="C2289" s="16"/>
      <c r="D2289" s="16"/>
    </row>
    <row r="2290" spans="2:4" x14ac:dyDescent="0.2">
      <c r="B2290" s="5"/>
      <c r="C2290" s="16"/>
      <c r="D2290" s="16"/>
    </row>
    <row r="2291" spans="2:4" x14ac:dyDescent="0.2">
      <c r="B2291" s="5"/>
      <c r="C2291" s="16"/>
      <c r="D2291" s="16"/>
    </row>
    <row r="2292" spans="2:4" x14ac:dyDescent="0.2">
      <c r="B2292" s="5"/>
      <c r="C2292" s="16"/>
      <c r="D2292" s="16"/>
    </row>
    <row r="2293" spans="2:4" x14ac:dyDescent="0.2">
      <c r="B2293" s="5"/>
      <c r="C2293" s="16"/>
      <c r="D2293" s="16"/>
    </row>
    <row r="2294" spans="2:4" x14ac:dyDescent="0.2">
      <c r="B2294" s="5"/>
      <c r="C2294" s="16"/>
      <c r="D2294" s="16"/>
    </row>
    <row r="2295" spans="2:4" x14ac:dyDescent="0.2">
      <c r="B2295" s="5"/>
      <c r="C2295" s="16"/>
      <c r="D2295" s="16"/>
    </row>
    <row r="2296" spans="2:4" x14ac:dyDescent="0.2">
      <c r="B2296" s="5"/>
      <c r="C2296" s="16"/>
      <c r="D2296" s="16"/>
    </row>
    <row r="2297" spans="2:4" x14ac:dyDescent="0.2">
      <c r="B2297" s="5"/>
      <c r="C2297" s="16"/>
      <c r="D2297" s="16"/>
    </row>
    <row r="2298" spans="2:4" x14ac:dyDescent="0.2">
      <c r="B2298" s="5"/>
      <c r="C2298" s="16"/>
      <c r="D2298" s="16"/>
    </row>
    <row r="2299" spans="2:4" x14ac:dyDescent="0.2">
      <c r="B2299" s="5"/>
      <c r="C2299" s="16"/>
      <c r="D2299" s="16"/>
    </row>
    <row r="2300" spans="2:4" x14ac:dyDescent="0.2">
      <c r="B2300" s="5"/>
      <c r="C2300" s="16"/>
      <c r="D2300" s="16"/>
    </row>
    <row r="2301" spans="2:4" x14ac:dyDescent="0.2">
      <c r="B2301" s="5"/>
      <c r="C2301" s="16"/>
      <c r="D2301" s="16"/>
    </row>
    <row r="2302" spans="2:4" x14ac:dyDescent="0.2">
      <c r="B2302" s="5"/>
      <c r="C2302" s="16"/>
      <c r="D2302" s="16"/>
    </row>
    <row r="2303" spans="2:4" x14ac:dyDescent="0.2">
      <c r="B2303" s="5"/>
      <c r="C2303" s="16"/>
      <c r="D2303" s="16"/>
    </row>
    <row r="2304" spans="2:4" x14ac:dyDescent="0.2">
      <c r="B2304" s="5"/>
      <c r="C2304" s="16"/>
      <c r="D2304" s="16"/>
    </row>
    <row r="2305" spans="2:4" x14ac:dyDescent="0.2">
      <c r="B2305" s="5"/>
      <c r="C2305" s="16"/>
      <c r="D2305" s="16"/>
    </row>
    <row r="2306" spans="2:4" x14ac:dyDescent="0.2">
      <c r="B2306" s="5"/>
      <c r="C2306" s="16"/>
      <c r="D2306" s="16"/>
    </row>
    <row r="2307" spans="2:4" x14ac:dyDescent="0.2">
      <c r="B2307" s="5"/>
      <c r="C2307" s="16"/>
      <c r="D2307" s="16"/>
    </row>
    <row r="2308" spans="2:4" x14ac:dyDescent="0.2">
      <c r="B2308" s="5"/>
      <c r="C2308" s="16"/>
      <c r="D2308" s="16"/>
    </row>
    <row r="2309" spans="2:4" x14ac:dyDescent="0.2">
      <c r="B2309" s="5"/>
      <c r="C2309" s="16"/>
      <c r="D2309" s="16"/>
    </row>
    <row r="2310" spans="2:4" x14ac:dyDescent="0.2">
      <c r="B2310" s="5"/>
      <c r="C2310" s="16"/>
      <c r="D2310" s="16"/>
    </row>
    <row r="2311" spans="2:4" x14ac:dyDescent="0.2">
      <c r="B2311" s="5"/>
      <c r="C2311" s="16"/>
      <c r="D2311" s="16"/>
    </row>
    <row r="2312" spans="2:4" x14ac:dyDescent="0.2">
      <c r="B2312" s="5"/>
      <c r="C2312" s="16"/>
      <c r="D2312" s="16"/>
    </row>
    <row r="2313" spans="2:4" x14ac:dyDescent="0.2">
      <c r="B2313" s="5"/>
      <c r="C2313" s="16"/>
      <c r="D2313" s="16"/>
    </row>
    <row r="2314" spans="2:4" x14ac:dyDescent="0.2">
      <c r="B2314" s="5"/>
      <c r="C2314" s="16"/>
      <c r="D2314" s="16"/>
    </row>
    <row r="2315" spans="2:4" x14ac:dyDescent="0.2">
      <c r="B2315" s="5"/>
      <c r="C2315" s="16"/>
      <c r="D2315" s="16"/>
    </row>
    <row r="2316" spans="2:4" x14ac:dyDescent="0.2">
      <c r="B2316" s="5"/>
      <c r="C2316" s="16"/>
      <c r="D2316" s="16"/>
    </row>
    <row r="2317" spans="2:4" x14ac:dyDescent="0.2">
      <c r="B2317" s="5"/>
      <c r="C2317" s="16"/>
      <c r="D2317" s="16"/>
    </row>
    <row r="2318" spans="2:4" x14ac:dyDescent="0.2">
      <c r="B2318" s="5"/>
      <c r="C2318" s="16"/>
      <c r="D2318" s="16"/>
    </row>
    <row r="2319" spans="2:4" x14ac:dyDescent="0.2">
      <c r="B2319" s="5"/>
      <c r="C2319" s="16"/>
      <c r="D2319" s="16"/>
    </row>
    <row r="2320" spans="2:4" x14ac:dyDescent="0.2">
      <c r="B2320" s="5"/>
      <c r="C2320" s="16"/>
      <c r="D2320" s="16"/>
    </row>
    <row r="2321" spans="2:4" x14ac:dyDescent="0.2">
      <c r="B2321" s="5"/>
      <c r="C2321" s="16"/>
      <c r="D2321" s="16"/>
    </row>
    <row r="2322" spans="2:4" x14ac:dyDescent="0.2">
      <c r="B2322" s="5"/>
      <c r="C2322" s="16"/>
      <c r="D2322" s="16"/>
    </row>
    <row r="2323" spans="2:4" x14ac:dyDescent="0.2">
      <c r="B2323" s="5"/>
      <c r="C2323" s="16"/>
      <c r="D2323" s="16"/>
    </row>
    <row r="2324" spans="2:4" x14ac:dyDescent="0.2">
      <c r="B2324" s="5"/>
      <c r="C2324" s="16"/>
      <c r="D2324" s="16"/>
    </row>
    <row r="2325" spans="2:4" x14ac:dyDescent="0.2">
      <c r="B2325" s="5"/>
      <c r="C2325" s="16"/>
      <c r="D2325" s="16"/>
    </row>
    <row r="2326" spans="2:4" x14ac:dyDescent="0.2">
      <c r="B2326" s="5"/>
      <c r="C2326" s="16"/>
      <c r="D2326" s="16"/>
    </row>
    <row r="2327" spans="2:4" x14ac:dyDescent="0.2">
      <c r="B2327" s="5"/>
      <c r="C2327" s="16"/>
      <c r="D2327" s="16"/>
    </row>
    <row r="2328" spans="2:4" x14ac:dyDescent="0.2">
      <c r="B2328" s="5"/>
      <c r="C2328" s="16"/>
      <c r="D2328" s="16"/>
    </row>
    <row r="2329" spans="2:4" x14ac:dyDescent="0.2">
      <c r="B2329" s="5"/>
      <c r="C2329" s="16"/>
      <c r="D2329" s="16"/>
    </row>
    <row r="2330" spans="2:4" x14ac:dyDescent="0.2">
      <c r="B2330" s="5"/>
      <c r="C2330" s="16"/>
      <c r="D2330" s="16"/>
    </row>
    <row r="2331" spans="2:4" x14ac:dyDescent="0.2">
      <c r="B2331" s="5"/>
      <c r="C2331" s="16"/>
      <c r="D2331" s="16"/>
    </row>
    <row r="2332" spans="2:4" x14ac:dyDescent="0.2">
      <c r="B2332" s="5"/>
      <c r="C2332" s="16"/>
      <c r="D2332" s="16"/>
    </row>
    <row r="2333" spans="2:4" x14ac:dyDescent="0.2">
      <c r="B2333" s="5"/>
      <c r="C2333" s="16"/>
      <c r="D2333" s="16"/>
    </row>
    <row r="2334" spans="2:4" x14ac:dyDescent="0.2">
      <c r="B2334" s="5"/>
      <c r="C2334" s="16"/>
      <c r="D2334" s="16"/>
    </row>
    <row r="2335" spans="2:4" x14ac:dyDescent="0.2">
      <c r="B2335" s="5"/>
      <c r="C2335" s="16"/>
      <c r="D2335" s="16"/>
    </row>
    <row r="2336" spans="2:4" x14ac:dyDescent="0.2">
      <c r="C2336" s="16"/>
      <c r="D2336" s="16"/>
    </row>
    <row r="2337" spans="3:4" x14ac:dyDescent="0.2">
      <c r="C2337" s="16"/>
      <c r="D2337" s="16"/>
    </row>
    <row r="2338" spans="3:4" x14ac:dyDescent="0.2">
      <c r="C2338" s="16"/>
      <c r="D2338" s="16"/>
    </row>
    <row r="2339" spans="3:4" x14ac:dyDescent="0.2">
      <c r="C2339" s="16"/>
      <c r="D2339" s="16"/>
    </row>
    <row r="2340" spans="3:4" x14ac:dyDescent="0.2">
      <c r="C2340" s="16"/>
      <c r="D2340" s="16"/>
    </row>
    <row r="2341" spans="3:4" x14ac:dyDescent="0.2">
      <c r="C2341" s="16"/>
      <c r="D2341" s="16"/>
    </row>
    <row r="2342" spans="3:4" x14ac:dyDescent="0.2">
      <c r="C2342" s="16"/>
      <c r="D2342" s="16"/>
    </row>
    <row r="2343" spans="3:4" x14ac:dyDescent="0.2">
      <c r="C2343" s="16"/>
      <c r="D2343" s="16"/>
    </row>
    <row r="2344" spans="3:4" x14ac:dyDescent="0.2">
      <c r="C2344" s="16"/>
      <c r="D2344" s="16"/>
    </row>
    <row r="2345" spans="3:4" x14ac:dyDescent="0.2">
      <c r="C2345" s="16"/>
      <c r="D2345" s="16"/>
    </row>
    <row r="2346" spans="3:4" x14ac:dyDescent="0.2">
      <c r="C2346" s="16"/>
      <c r="D2346" s="16"/>
    </row>
    <row r="2347" spans="3:4" x14ac:dyDescent="0.2">
      <c r="C2347" s="16"/>
      <c r="D2347" s="16"/>
    </row>
    <row r="2348" spans="3:4" x14ac:dyDescent="0.2">
      <c r="C2348" s="16"/>
      <c r="D2348" s="16"/>
    </row>
    <row r="2349" spans="3:4" x14ac:dyDescent="0.2">
      <c r="C2349" s="16"/>
      <c r="D2349" s="16"/>
    </row>
    <row r="2350" spans="3:4" x14ac:dyDescent="0.2">
      <c r="C2350" s="16"/>
      <c r="D2350" s="16"/>
    </row>
    <row r="2351" spans="3:4" x14ac:dyDescent="0.2">
      <c r="C2351" s="16"/>
      <c r="D2351" s="16"/>
    </row>
    <row r="2352" spans="3:4" x14ac:dyDescent="0.2">
      <c r="C2352" s="16"/>
      <c r="D2352" s="16"/>
    </row>
    <row r="2353" spans="3:4" x14ac:dyDescent="0.2">
      <c r="C2353" s="16"/>
      <c r="D2353" s="16"/>
    </row>
    <row r="2354" spans="3:4" x14ac:dyDescent="0.2">
      <c r="C2354" s="16"/>
      <c r="D2354" s="16"/>
    </row>
    <row r="2355" spans="3:4" x14ac:dyDescent="0.2">
      <c r="C2355" s="16"/>
      <c r="D2355" s="16"/>
    </row>
    <row r="2356" spans="3:4" x14ac:dyDescent="0.2">
      <c r="C2356" s="16"/>
      <c r="D2356" s="16"/>
    </row>
    <row r="2357" spans="3:4" x14ac:dyDescent="0.2">
      <c r="C2357" s="16"/>
      <c r="D2357" s="16"/>
    </row>
    <row r="2358" spans="3:4" x14ac:dyDescent="0.2">
      <c r="C2358" s="16"/>
      <c r="D2358" s="16"/>
    </row>
    <row r="2359" spans="3:4" x14ac:dyDescent="0.2">
      <c r="C2359" s="16"/>
      <c r="D2359" s="16"/>
    </row>
    <row r="2360" spans="3:4" x14ac:dyDescent="0.2">
      <c r="C2360" s="16"/>
      <c r="D2360" s="16"/>
    </row>
    <row r="2361" spans="3:4" x14ac:dyDescent="0.2">
      <c r="C2361" s="16"/>
      <c r="D2361" s="16"/>
    </row>
    <row r="2362" spans="3:4" x14ac:dyDescent="0.2">
      <c r="C2362" s="16"/>
      <c r="D2362" s="16"/>
    </row>
    <row r="2363" spans="3:4" x14ac:dyDescent="0.2">
      <c r="C2363" s="16"/>
      <c r="D2363" s="16"/>
    </row>
    <row r="2364" spans="3:4" x14ac:dyDescent="0.2">
      <c r="C2364" s="16"/>
      <c r="D2364" s="16"/>
    </row>
    <row r="2365" spans="3:4" x14ac:dyDescent="0.2">
      <c r="C2365" s="16"/>
      <c r="D2365" s="16"/>
    </row>
    <row r="2366" spans="3:4" x14ac:dyDescent="0.2">
      <c r="C2366" s="16"/>
      <c r="D2366" s="16"/>
    </row>
    <row r="2367" spans="3:4" x14ac:dyDescent="0.2">
      <c r="C2367" s="16"/>
      <c r="D2367" s="16"/>
    </row>
    <row r="2368" spans="3:4" x14ac:dyDescent="0.2">
      <c r="C2368" s="16"/>
      <c r="D2368" s="16"/>
    </row>
    <row r="2369" spans="3:4" x14ac:dyDescent="0.2">
      <c r="C2369" s="16"/>
      <c r="D2369" s="16"/>
    </row>
    <row r="2370" spans="3:4" x14ac:dyDescent="0.2">
      <c r="C2370" s="16"/>
      <c r="D2370" s="16"/>
    </row>
    <row r="2371" spans="3:4" x14ac:dyDescent="0.2">
      <c r="C2371" s="16"/>
      <c r="D2371" s="16"/>
    </row>
    <row r="2372" spans="3:4" x14ac:dyDescent="0.2">
      <c r="C2372" s="16"/>
      <c r="D2372" s="16"/>
    </row>
    <row r="2373" spans="3:4" x14ac:dyDescent="0.2">
      <c r="C2373" s="16"/>
      <c r="D2373" s="16"/>
    </row>
    <row r="2374" spans="3:4" x14ac:dyDescent="0.2">
      <c r="C2374" s="16"/>
      <c r="D2374" s="16"/>
    </row>
    <row r="2375" spans="3:4" x14ac:dyDescent="0.2">
      <c r="C2375" s="16"/>
      <c r="D2375" s="16"/>
    </row>
    <row r="2376" spans="3:4" x14ac:dyDescent="0.2">
      <c r="C2376" s="16"/>
      <c r="D2376" s="16"/>
    </row>
    <row r="2377" spans="3:4" x14ac:dyDescent="0.2">
      <c r="C2377" s="16"/>
      <c r="D2377" s="16"/>
    </row>
    <row r="2378" spans="3:4" x14ac:dyDescent="0.2">
      <c r="C2378" s="16"/>
      <c r="D2378" s="16"/>
    </row>
    <row r="2379" spans="3:4" x14ac:dyDescent="0.2">
      <c r="C2379" s="16"/>
      <c r="D2379" s="16"/>
    </row>
    <row r="2380" spans="3:4" x14ac:dyDescent="0.2">
      <c r="C2380" s="16"/>
      <c r="D2380" s="16"/>
    </row>
    <row r="2381" spans="3:4" x14ac:dyDescent="0.2">
      <c r="C2381" s="16"/>
      <c r="D2381" s="16"/>
    </row>
    <row r="2382" spans="3:4" x14ac:dyDescent="0.2">
      <c r="C2382" s="16"/>
      <c r="D2382" s="16"/>
    </row>
    <row r="2383" spans="3:4" x14ac:dyDescent="0.2">
      <c r="C2383" s="16"/>
      <c r="D2383" s="16"/>
    </row>
    <row r="2384" spans="3:4" x14ac:dyDescent="0.2">
      <c r="C2384" s="16"/>
      <c r="D2384" s="16"/>
    </row>
    <row r="2385" spans="3:4" x14ac:dyDescent="0.2">
      <c r="C2385" s="16"/>
      <c r="D2385" s="16"/>
    </row>
    <row r="2386" spans="3:4" x14ac:dyDescent="0.2">
      <c r="C2386" s="16"/>
      <c r="D2386" s="16"/>
    </row>
    <row r="2387" spans="3:4" x14ac:dyDescent="0.2">
      <c r="C2387" s="16"/>
      <c r="D2387" s="16"/>
    </row>
    <row r="2388" spans="3:4" x14ac:dyDescent="0.2">
      <c r="C2388" s="16"/>
      <c r="D2388" s="16"/>
    </row>
    <row r="2389" spans="3:4" x14ac:dyDescent="0.2">
      <c r="C2389" s="16"/>
      <c r="D2389" s="16"/>
    </row>
    <row r="2390" spans="3:4" x14ac:dyDescent="0.2">
      <c r="C2390" s="16"/>
      <c r="D2390" s="16"/>
    </row>
    <row r="2391" spans="3:4" x14ac:dyDescent="0.2">
      <c r="C2391" s="16"/>
      <c r="D2391" s="16"/>
    </row>
    <row r="2392" spans="3:4" x14ac:dyDescent="0.2">
      <c r="C2392" s="16"/>
      <c r="D2392" s="16"/>
    </row>
    <row r="2393" spans="3:4" x14ac:dyDescent="0.2">
      <c r="C2393" s="16"/>
      <c r="D2393" s="16"/>
    </row>
    <row r="2394" spans="3:4" x14ac:dyDescent="0.2">
      <c r="C2394" s="16"/>
      <c r="D2394" s="16"/>
    </row>
    <row r="2395" spans="3:4" x14ac:dyDescent="0.2">
      <c r="C2395" s="16"/>
      <c r="D2395" s="16"/>
    </row>
    <row r="2396" spans="3:4" x14ac:dyDescent="0.2">
      <c r="C2396" s="16"/>
      <c r="D2396" s="16"/>
    </row>
    <row r="2397" spans="3:4" x14ac:dyDescent="0.2">
      <c r="C2397" s="16"/>
      <c r="D2397" s="16"/>
    </row>
    <row r="2398" spans="3:4" x14ac:dyDescent="0.2">
      <c r="C2398" s="16"/>
      <c r="D2398" s="16"/>
    </row>
    <row r="2399" spans="3:4" x14ac:dyDescent="0.2">
      <c r="C2399" s="16"/>
      <c r="D2399" s="16"/>
    </row>
    <row r="2400" spans="3:4" x14ac:dyDescent="0.2">
      <c r="C2400" s="16"/>
      <c r="D2400" s="16"/>
    </row>
    <row r="2401" spans="3:4" x14ac:dyDescent="0.2">
      <c r="C2401" s="16"/>
      <c r="D2401" s="16"/>
    </row>
    <row r="2402" spans="3:4" x14ac:dyDescent="0.2">
      <c r="C2402" s="16"/>
      <c r="D2402" s="16"/>
    </row>
    <row r="2403" spans="3:4" x14ac:dyDescent="0.2">
      <c r="C2403" s="16"/>
      <c r="D2403" s="16"/>
    </row>
    <row r="2404" spans="3:4" x14ac:dyDescent="0.2">
      <c r="C2404" s="16"/>
      <c r="D2404" s="16"/>
    </row>
    <row r="2405" spans="3:4" x14ac:dyDescent="0.2">
      <c r="C2405" s="16"/>
      <c r="D2405" s="16"/>
    </row>
    <row r="2406" spans="3:4" x14ac:dyDescent="0.2">
      <c r="C2406" s="16"/>
      <c r="D2406" s="16"/>
    </row>
    <row r="2407" spans="3:4" x14ac:dyDescent="0.2">
      <c r="C2407" s="16"/>
      <c r="D2407" s="16"/>
    </row>
    <row r="2408" spans="3:4" x14ac:dyDescent="0.2">
      <c r="C2408" s="16"/>
      <c r="D2408" s="16"/>
    </row>
    <row r="2409" spans="3:4" x14ac:dyDescent="0.2">
      <c r="C2409" s="16"/>
      <c r="D2409" s="16"/>
    </row>
    <row r="2410" spans="3:4" x14ac:dyDescent="0.2">
      <c r="C2410" s="16"/>
      <c r="D2410" s="16"/>
    </row>
    <row r="2411" spans="3:4" x14ac:dyDescent="0.2">
      <c r="C2411" s="16"/>
      <c r="D2411" s="16"/>
    </row>
    <row r="2412" spans="3:4" x14ac:dyDescent="0.2">
      <c r="C2412" s="16"/>
      <c r="D2412" s="16"/>
    </row>
    <row r="2413" spans="3:4" x14ac:dyDescent="0.2">
      <c r="C2413" s="16"/>
      <c r="D2413" s="16"/>
    </row>
    <row r="2414" spans="3:4" x14ac:dyDescent="0.2">
      <c r="C2414" s="16"/>
      <c r="D2414" s="16"/>
    </row>
    <row r="2415" spans="3:4" x14ac:dyDescent="0.2">
      <c r="C2415" s="16"/>
      <c r="D2415" s="16"/>
    </row>
    <row r="2416" spans="3:4" x14ac:dyDescent="0.2">
      <c r="C2416" s="16"/>
      <c r="D2416" s="16"/>
    </row>
    <row r="2417" spans="3:4" x14ac:dyDescent="0.2">
      <c r="C2417" s="16"/>
      <c r="D2417" s="16"/>
    </row>
    <row r="2418" spans="3:4" x14ac:dyDescent="0.2">
      <c r="C2418" s="16"/>
      <c r="D2418" s="16"/>
    </row>
    <row r="2419" spans="3:4" x14ac:dyDescent="0.2">
      <c r="C2419" s="16"/>
      <c r="D2419" s="16"/>
    </row>
    <row r="2420" spans="3:4" x14ac:dyDescent="0.2">
      <c r="C2420" s="16"/>
      <c r="D2420" s="16"/>
    </row>
    <row r="2421" spans="3:4" x14ac:dyDescent="0.2">
      <c r="C2421" s="16"/>
      <c r="D2421" s="16"/>
    </row>
    <row r="2422" spans="3:4" x14ac:dyDescent="0.2">
      <c r="C2422" s="16"/>
      <c r="D2422" s="16"/>
    </row>
    <row r="2423" spans="3:4" x14ac:dyDescent="0.2">
      <c r="C2423" s="16"/>
      <c r="D2423" s="16"/>
    </row>
    <row r="2424" spans="3:4" x14ac:dyDescent="0.2">
      <c r="C2424" s="16"/>
      <c r="D2424" s="16"/>
    </row>
    <row r="2425" spans="3:4" x14ac:dyDescent="0.2">
      <c r="C2425" s="16"/>
      <c r="D2425" s="16"/>
    </row>
    <row r="2426" spans="3:4" x14ac:dyDescent="0.2">
      <c r="C2426" s="16"/>
      <c r="D2426" s="16"/>
    </row>
    <row r="2427" spans="3:4" x14ac:dyDescent="0.2">
      <c r="C2427" s="16"/>
      <c r="D2427" s="16"/>
    </row>
    <row r="2428" spans="3:4" x14ac:dyDescent="0.2">
      <c r="C2428" s="16"/>
      <c r="D2428" s="16"/>
    </row>
    <row r="2429" spans="3:4" x14ac:dyDescent="0.2">
      <c r="C2429" s="16"/>
      <c r="D2429" s="16"/>
    </row>
    <row r="2430" spans="3:4" x14ac:dyDescent="0.2">
      <c r="C2430" s="16"/>
      <c r="D2430" s="16"/>
    </row>
    <row r="2431" spans="3:4" x14ac:dyDescent="0.2">
      <c r="C2431" s="16"/>
      <c r="D2431" s="16"/>
    </row>
    <row r="2432" spans="3:4" x14ac:dyDescent="0.2">
      <c r="C2432" s="16"/>
      <c r="D2432" s="16"/>
    </row>
    <row r="2433" spans="3:4" x14ac:dyDescent="0.2">
      <c r="C2433" s="16"/>
      <c r="D2433" s="16"/>
    </row>
    <row r="2434" spans="3:4" x14ac:dyDescent="0.2">
      <c r="C2434" s="16"/>
      <c r="D2434" s="16"/>
    </row>
    <row r="2435" spans="3:4" x14ac:dyDescent="0.2">
      <c r="C2435" s="16"/>
      <c r="D2435" s="16"/>
    </row>
    <row r="2436" spans="3:4" x14ac:dyDescent="0.2">
      <c r="C2436" s="16"/>
      <c r="D2436" s="16"/>
    </row>
    <row r="2437" spans="3:4" x14ac:dyDescent="0.2">
      <c r="C2437" s="16"/>
      <c r="D2437" s="16"/>
    </row>
    <row r="2438" spans="3:4" x14ac:dyDescent="0.2">
      <c r="C2438" s="16"/>
      <c r="D2438" s="16"/>
    </row>
    <row r="2439" spans="3:4" x14ac:dyDescent="0.2">
      <c r="C2439" s="16"/>
      <c r="D2439" s="16"/>
    </row>
    <row r="2440" spans="3:4" x14ac:dyDescent="0.2">
      <c r="C2440" s="16"/>
      <c r="D2440" s="16"/>
    </row>
    <row r="2441" spans="3:4" x14ac:dyDescent="0.2">
      <c r="C2441" s="16"/>
      <c r="D2441" s="16"/>
    </row>
    <row r="2442" spans="3:4" x14ac:dyDescent="0.2">
      <c r="C2442" s="16"/>
      <c r="D2442" s="16"/>
    </row>
    <row r="2443" spans="3:4" x14ac:dyDescent="0.2">
      <c r="C2443" s="16"/>
      <c r="D2443" s="16"/>
    </row>
    <row r="2444" spans="3:4" x14ac:dyDescent="0.2">
      <c r="C2444" s="16"/>
      <c r="D2444" s="16"/>
    </row>
    <row r="2445" spans="3:4" x14ac:dyDescent="0.2">
      <c r="C2445" s="16"/>
      <c r="D2445" s="16"/>
    </row>
    <row r="2446" spans="3:4" x14ac:dyDescent="0.2">
      <c r="C2446" s="16"/>
      <c r="D2446" s="16"/>
    </row>
    <row r="2447" spans="3:4" x14ac:dyDescent="0.2">
      <c r="C2447" s="16"/>
      <c r="D2447" s="16"/>
    </row>
    <row r="2448" spans="3:4" x14ac:dyDescent="0.2">
      <c r="C2448" s="16"/>
      <c r="D2448" s="16"/>
    </row>
    <row r="2449" spans="3:4" x14ac:dyDescent="0.2">
      <c r="C2449" s="16"/>
      <c r="D2449" s="16"/>
    </row>
    <row r="2450" spans="3:4" x14ac:dyDescent="0.2">
      <c r="C2450" s="16"/>
      <c r="D2450" s="16"/>
    </row>
    <row r="2451" spans="3:4" x14ac:dyDescent="0.2">
      <c r="C2451" s="16"/>
      <c r="D2451" s="16"/>
    </row>
    <row r="2452" spans="3:4" x14ac:dyDescent="0.2">
      <c r="C2452" s="16"/>
      <c r="D2452" s="16"/>
    </row>
    <row r="2453" spans="3:4" x14ac:dyDescent="0.2">
      <c r="C2453" s="16"/>
      <c r="D2453" s="16"/>
    </row>
    <row r="2454" spans="3:4" x14ac:dyDescent="0.2">
      <c r="C2454" s="16"/>
      <c r="D2454" s="16"/>
    </row>
    <row r="2455" spans="3:4" x14ac:dyDescent="0.2">
      <c r="C2455" s="16"/>
      <c r="D2455" s="16"/>
    </row>
    <row r="2456" spans="3:4" x14ac:dyDescent="0.2">
      <c r="C2456" s="16"/>
      <c r="D2456" s="16"/>
    </row>
    <row r="2457" spans="3:4" x14ac:dyDescent="0.2">
      <c r="C2457" s="16"/>
      <c r="D2457" s="16"/>
    </row>
    <row r="2458" spans="3:4" x14ac:dyDescent="0.2">
      <c r="C2458" s="16"/>
      <c r="D2458" s="16"/>
    </row>
    <row r="2459" spans="3:4" x14ac:dyDescent="0.2">
      <c r="C2459" s="16"/>
      <c r="D2459" s="16"/>
    </row>
    <row r="2460" spans="3:4" x14ac:dyDescent="0.2">
      <c r="C2460" s="16"/>
      <c r="D2460" s="16"/>
    </row>
    <row r="2461" spans="3:4" x14ac:dyDescent="0.2">
      <c r="C2461" s="16"/>
      <c r="D2461" s="16"/>
    </row>
    <row r="2462" spans="3:4" x14ac:dyDescent="0.2">
      <c r="C2462" s="16"/>
      <c r="D2462" s="16"/>
    </row>
    <row r="2463" spans="3:4" x14ac:dyDescent="0.2">
      <c r="C2463" s="16"/>
      <c r="D2463" s="16"/>
    </row>
    <row r="2464" spans="3:4" x14ac:dyDescent="0.2">
      <c r="C2464" s="16"/>
      <c r="D2464" s="16"/>
    </row>
    <row r="2465" spans="3:4" x14ac:dyDescent="0.2">
      <c r="C2465" s="16"/>
      <c r="D2465" s="16"/>
    </row>
    <row r="2466" spans="3:4" x14ac:dyDescent="0.2">
      <c r="C2466" s="16"/>
      <c r="D2466" s="16"/>
    </row>
    <row r="2467" spans="3:4" x14ac:dyDescent="0.2">
      <c r="C2467" s="16"/>
      <c r="D2467" s="16"/>
    </row>
    <row r="2468" spans="3:4" x14ac:dyDescent="0.2">
      <c r="C2468" s="16"/>
      <c r="D2468" s="16"/>
    </row>
    <row r="2469" spans="3:4" x14ac:dyDescent="0.2">
      <c r="C2469" s="16"/>
      <c r="D2469" s="16"/>
    </row>
    <row r="2470" spans="3:4" x14ac:dyDescent="0.2">
      <c r="C2470" s="16"/>
      <c r="D2470" s="16"/>
    </row>
    <row r="2471" spans="3:4" x14ac:dyDescent="0.2">
      <c r="C2471" s="16"/>
      <c r="D2471" s="16"/>
    </row>
    <row r="2472" spans="3:4" x14ac:dyDescent="0.2">
      <c r="C2472" s="16"/>
      <c r="D2472" s="16"/>
    </row>
    <row r="2473" spans="3:4" x14ac:dyDescent="0.2">
      <c r="C2473" s="16"/>
      <c r="D2473" s="16"/>
    </row>
    <row r="2474" spans="3:4" x14ac:dyDescent="0.2">
      <c r="C2474" s="16"/>
      <c r="D2474" s="16"/>
    </row>
    <row r="2475" spans="3:4" x14ac:dyDescent="0.2">
      <c r="C2475" s="16"/>
      <c r="D2475" s="16"/>
    </row>
    <row r="2476" spans="3:4" x14ac:dyDescent="0.2">
      <c r="C2476" s="16"/>
      <c r="D2476" s="16"/>
    </row>
    <row r="2477" spans="3:4" x14ac:dyDescent="0.2">
      <c r="C2477" s="16"/>
      <c r="D2477" s="16"/>
    </row>
    <row r="2478" spans="3:4" x14ac:dyDescent="0.2">
      <c r="C2478" s="16"/>
      <c r="D2478" s="16"/>
    </row>
    <row r="2479" spans="3:4" x14ac:dyDescent="0.2">
      <c r="C2479" s="16"/>
      <c r="D2479" s="16"/>
    </row>
    <row r="2480" spans="3:4" x14ac:dyDescent="0.2">
      <c r="C2480" s="16"/>
      <c r="D2480" s="16"/>
    </row>
    <row r="2481" spans="3:4" x14ac:dyDescent="0.2">
      <c r="C2481" s="16"/>
      <c r="D2481" s="16"/>
    </row>
    <row r="2482" spans="3:4" x14ac:dyDescent="0.2">
      <c r="C2482" s="16"/>
      <c r="D2482" s="16"/>
    </row>
    <row r="2483" spans="3:4" x14ac:dyDescent="0.2">
      <c r="C2483" s="16"/>
      <c r="D2483" s="16"/>
    </row>
    <row r="2484" spans="3:4" x14ac:dyDescent="0.2">
      <c r="C2484" s="16"/>
      <c r="D2484" s="16"/>
    </row>
    <row r="2485" spans="3:4" x14ac:dyDescent="0.2">
      <c r="C2485" s="16"/>
      <c r="D2485" s="16"/>
    </row>
    <row r="2486" spans="3:4" x14ac:dyDescent="0.2">
      <c r="C2486" s="16"/>
      <c r="D2486" s="16"/>
    </row>
    <row r="2487" spans="3:4" x14ac:dyDescent="0.2">
      <c r="C2487" s="16"/>
      <c r="D2487" s="16"/>
    </row>
    <row r="2488" spans="3:4" x14ac:dyDescent="0.2">
      <c r="C2488" s="16"/>
      <c r="D2488" s="16"/>
    </row>
    <row r="2489" spans="3:4" x14ac:dyDescent="0.2">
      <c r="C2489" s="16"/>
      <c r="D2489" s="16"/>
    </row>
    <row r="2490" spans="3:4" x14ac:dyDescent="0.2">
      <c r="C2490" s="16"/>
      <c r="D2490" s="16"/>
    </row>
    <row r="2491" spans="3:4" x14ac:dyDescent="0.2">
      <c r="C2491" s="16"/>
      <c r="D2491" s="16"/>
    </row>
    <row r="2492" spans="3:4" x14ac:dyDescent="0.2">
      <c r="C2492" s="16"/>
      <c r="D2492" s="16"/>
    </row>
    <row r="2493" spans="3:4" x14ac:dyDescent="0.2">
      <c r="C2493" s="16"/>
      <c r="D2493" s="16"/>
    </row>
    <row r="2494" spans="3:4" x14ac:dyDescent="0.2">
      <c r="C2494" s="16"/>
      <c r="D2494" s="16"/>
    </row>
    <row r="2495" spans="3:4" x14ac:dyDescent="0.2">
      <c r="C2495" s="16"/>
      <c r="D2495" s="16"/>
    </row>
    <row r="2496" spans="3:4" x14ac:dyDescent="0.2">
      <c r="C2496" s="16"/>
      <c r="D2496" s="16"/>
    </row>
    <row r="2497" spans="3:4" x14ac:dyDescent="0.2">
      <c r="C2497" s="16"/>
      <c r="D2497" s="16"/>
    </row>
    <row r="2498" spans="3:4" x14ac:dyDescent="0.2">
      <c r="C2498" s="16"/>
      <c r="D2498" s="16"/>
    </row>
    <row r="2499" spans="3:4" x14ac:dyDescent="0.2">
      <c r="C2499" s="16"/>
      <c r="D2499" s="16"/>
    </row>
    <row r="2500" spans="3:4" x14ac:dyDescent="0.2">
      <c r="C2500" s="16"/>
      <c r="D2500" s="16"/>
    </row>
    <row r="2501" spans="3:4" x14ac:dyDescent="0.2">
      <c r="C2501" s="16"/>
      <c r="D2501" s="16"/>
    </row>
    <row r="2502" spans="3:4" x14ac:dyDescent="0.2">
      <c r="C2502" s="16"/>
      <c r="D2502" s="16"/>
    </row>
    <row r="2503" spans="3:4" x14ac:dyDescent="0.2">
      <c r="C2503" s="16"/>
      <c r="D2503" s="16"/>
    </row>
    <row r="2504" spans="3:4" x14ac:dyDescent="0.2">
      <c r="C2504" s="16"/>
      <c r="D2504" s="16"/>
    </row>
    <row r="2505" spans="3:4" x14ac:dyDescent="0.2">
      <c r="C2505" s="16"/>
      <c r="D2505" s="16"/>
    </row>
    <row r="2506" spans="3:4" x14ac:dyDescent="0.2">
      <c r="C2506" s="16"/>
      <c r="D2506" s="16"/>
    </row>
    <row r="2507" spans="3:4" x14ac:dyDescent="0.2">
      <c r="C2507" s="16"/>
      <c r="D2507" s="16"/>
    </row>
    <row r="2508" spans="3:4" x14ac:dyDescent="0.2">
      <c r="C2508" s="16"/>
      <c r="D2508" s="16"/>
    </row>
    <row r="2509" spans="3:4" x14ac:dyDescent="0.2">
      <c r="C2509" s="16"/>
      <c r="D2509" s="16"/>
    </row>
    <row r="2510" spans="3:4" x14ac:dyDescent="0.2">
      <c r="C2510" s="16"/>
      <c r="D2510" s="16"/>
    </row>
    <row r="2511" spans="3:4" x14ac:dyDescent="0.2">
      <c r="C2511" s="16"/>
      <c r="D2511" s="16"/>
    </row>
    <row r="2512" spans="3:4" x14ac:dyDescent="0.2">
      <c r="C2512" s="16"/>
      <c r="D2512" s="16"/>
    </row>
    <row r="2513" spans="3:4" x14ac:dyDescent="0.2">
      <c r="C2513" s="16"/>
      <c r="D2513" s="16"/>
    </row>
    <row r="2514" spans="3:4" x14ac:dyDescent="0.2">
      <c r="C2514" s="16"/>
      <c r="D2514" s="16"/>
    </row>
    <row r="2515" spans="3:4" x14ac:dyDescent="0.2">
      <c r="C2515" s="16"/>
      <c r="D2515" s="16"/>
    </row>
    <row r="2516" spans="3:4" x14ac:dyDescent="0.2">
      <c r="C2516" s="16"/>
      <c r="D2516" s="16"/>
    </row>
    <row r="2517" spans="3:4" x14ac:dyDescent="0.2">
      <c r="C2517" s="16"/>
      <c r="D2517" s="16"/>
    </row>
    <row r="2518" spans="3:4" x14ac:dyDescent="0.2">
      <c r="C2518" s="16"/>
      <c r="D2518" s="16"/>
    </row>
    <row r="2519" spans="3:4" x14ac:dyDescent="0.2">
      <c r="C2519" s="16"/>
      <c r="D2519" s="16"/>
    </row>
    <row r="2520" spans="3:4" x14ac:dyDescent="0.2">
      <c r="C2520" s="16"/>
      <c r="D2520" s="16"/>
    </row>
    <row r="2521" spans="3:4" x14ac:dyDescent="0.2">
      <c r="C2521" s="16"/>
      <c r="D2521" s="16"/>
    </row>
    <row r="2522" spans="3:4" x14ac:dyDescent="0.2">
      <c r="C2522" s="16"/>
      <c r="D2522" s="16"/>
    </row>
    <row r="2523" spans="3:4" x14ac:dyDescent="0.2">
      <c r="C2523" s="16"/>
      <c r="D2523" s="16"/>
    </row>
    <row r="2524" spans="3:4" x14ac:dyDescent="0.2">
      <c r="C2524" s="16"/>
      <c r="D2524" s="16"/>
    </row>
    <row r="2525" spans="3:4" x14ac:dyDescent="0.2">
      <c r="C2525" s="16"/>
      <c r="D2525" s="16"/>
    </row>
    <row r="2526" spans="3:4" x14ac:dyDescent="0.2">
      <c r="C2526" s="16"/>
      <c r="D2526" s="16"/>
    </row>
    <row r="2527" spans="3:4" x14ac:dyDescent="0.2">
      <c r="C2527" s="16"/>
      <c r="D2527" s="16"/>
    </row>
    <row r="2528" spans="3:4" x14ac:dyDescent="0.2">
      <c r="C2528" s="16"/>
      <c r="D2528" s="16"/>
    </row>
    <row r="2529" spans="3:4" x14ac:dyDescent="0.2">
      <c r="C2529" s="16"/>
      <c r="D2529" s="16"/>
    </row>
    <row r="2530" spans="3:4" x14ac:dyDescent="0.2">
      <c r="C2530" s="16"/>
      <c r="D2530" s="16"/>
    </row>
    <row r="2531" spans="3:4" x14ac:dyDescent="0.2">
      <c r="C2531" s="16"/>
      <c r="D2531" s="16"/>
    </row>
    <row r="2532" spans="3:4" x14ac:dyDescent="0.2">
      <c r="C2532" s="16"/>
      <c r="D2532" s="16"/>
    </row>
    <row r="2533" spans="3:4" x14ac:dyDescent="0.2">
      <c r="C2533" s="16"/>
      <c r="D2533" s="16"/>
    </row>
    <row r="2534" spans="3:4" x14ac:dyDescent="0.2">
      <c r="C2534" s="16"/>
      <c r="D2534" s="16"/>
    </row>
    <row r="2535" spans="3:4" x14ac:dyDescent="0.2">
      <c r="C2535" s="16"/>
      <c r="D2535" s="16"/>
    </row>
    <row r="2536" spans="3:4" x14ac:dyDescent="0.2">
      <c r="C2536" s="16"/>
      <c r="D2536" s="16"/>
    </row>
    <row r="2537" spans="3:4" x14ac:dyDescent="0.2">
      <c r="C2537" s="16"/>
      <c r="D2537" s="1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289" workbookViewId="0">
      <selection activeCell="A199" sqref="A199:C333"/>
    </sheetView>
  </sheetViews>
  <sheetFormatPr defaultRowHeight="12.75" x14ac:dyDescent="0.2"/>
  <cols>
    <col min="1" max="1" width="19.7109375" style="16" customWidth="1"/>
    <col min="2" max="2" width="4.42578125" style="17" customWidth="1"/>
    <col min="3" max="3" width="12.7109375" style="16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6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50" t="s">
        <v>123</v>
      </c>
      <c r="I1" s="51" t="s">
        <v>124</v>
      </c>
      <c r="J1" s="52" t="s">
        <v>125</v>
      </c>
    </row>
    <row r="2" spans="1:16" x14ac:dyDescent="0.2">
      <c r="I2" s="53" t="s">
        <v>126</v>
      </c>
      <c r="J2" s="54" t="s">
        <v>127</v>
      </c>
    </row>
    <row r="3" spans="1:16" x14ac:dyDescent="0.2">
      <c r="A3" s="55" t="s">
        <v>128</v>
      </c>
      <c r="I3" s="53" t="s">
        <v>129</v>
      </c>
      <c r="J3" s="54" t="s">
        <v>130</v>
      </c>
    </row>
    <row r="4" spans="1:16" x14ac:dyDescent="0.2">
      <c r="I4" s="53" t="s">
        <v>131</v>
      </c>
      <c r="J4" s="54" t="s">
        <v>130</v>
      </c>
    </row>
    <row r="5" spans="1:16" ht="13.5" thickBot="1" x14ac:dyDescent="0.25">
      <c r="I5" s="56" t="s">
        <v>132</v>
      </c>
      <c r="J5" s="57" t="s">
        <v>118</v>
      </c>
    </row>
    <row r="10" spans="1:16" ht="13.5" thickBot="1" x14ac:dyDescent="0.25"/>
    <row r="11" spans="1:16" ht="12.75" customHeight="1" thickBot="1" x14ac:dyDescent="0.25">
      <c r="A11" s="16" t="str">
        <f t="shared" ref="A11:A74" si="0">P11</f>
        <v> PZ 11.314 </v>
      </c>
      <c r="B11" s="5" t="str">
        <f t="shared" ref="B11:B74" si="1">IF(H11=INT(H11),"I","II")</f>
        <v>I</v>
      </c>
      <c r="C11" s="16">
        <f t="shared" ref="C11:C74" si="2">1*G11</f>
        <v>35399.295599999998</v>
      </c>
      <c r="D11" s="17" t="str">
        <f t="shared" ref="D11:D74" si="3">VLOOKUP(F11,I$1:J$5,2,FALSE)</f>
        <v>vis</v>
      </c>
      <c r="E11" s="58">
        <f>VLOOKUP(C11,Active!C$21:E$959,3,FALSE)</f>
        <v>-77011.041240224251</v>
      </c>
      <c r="F11" s="5" t="s">
        <v>132</v>
      </c>
      <c r="G11" s="17" t="str">
        <f t="shared" ref="G11:G74" si="4">MID(I11,3,LEN(I11)-3)</f>
        <v>35399.2956</v>
      </c>
      <c r="H11" s="16">
        <f t="shared" ref="H11:H74" si="5">1*K11</f>
        <v>-34989</v>
      </c>
      <c r="I11" s="59" t="s">
        <v>187</v>
      </c>
      <c r="J11" s="60" t="s">
        <v>188</v>
      </c>
      <c r="K11" s="59">
        <v>-34989</v>
      </c>
      <c r="L11" s="59" t="s">
        <v>189</v>
      </c>
      <c r="M11" s="60" t="s">
        <v>149</v>
      </c>
      <c r="N11" s="60"/>
      <c r="O11" s="61" t="s">
        <v>138</v>
      </c>
      <c r="P11" s="61" t="s">
        <v>139</v>
      </c>
    </row>
    <row r="12" spans="1:16" ht="12.75" customHeight="1" thickBot="1" x14ac:dyDescent="0.25">
      <c r="A12" s="16" t="str">
        <f t="shared" si="0"/>
        <v> APJ 137.498 </v>
      </c>
      <c r="B12" s="5" t="str">
        <f t="shared" si="1"/>
        <v>I</v>
      </c>
      <c r="C12" s="16">
        <f t="shared" si="2"/>
        <v>36082.887699999999</v>
      </c>
      <c r="D12" s="17" t="str">
        <f t="shared" si="3"/>
        <v>vis</v>
      </c>
      <c r="E12" s="58">
        <f>VLOOKUP(C12,Active!C$21:E$959,3,FALSE)</f>
        <v>-74063.038117323085</v>
      </c>
      <c r="F12" s="5" t="s">
        <v>132</v>
      </c>
      <c r="G12" s="17" t="str">
        <f t="shared" si="4"/>
        <v>36082.8877</v>
      </c>
      <c r="H12" s="16">
        <f t="shared" si="5"/>
        <v>-32041</v>
      </c>
      <c r="I12" s="59" t="s">
        <v>262</v>
      </c>
      <c r="J12" s="60" t="s">
        <v>263</v>
      </c>
      <c r="K12" s="59">
        <v>-32041</v>
      </c>
      <c r="L12" s="59" t="s">
        <v>180</v>
      </c>
      <c r="M12" s="60" t="s">
        <v>264</v>
      </c>
      <c r="N12" s="60" t="s">
        <v>265</v>
      </c>
      <c r="O12" s="61" t="s">
        <v>266</v>
      </c>
      <c r="P12" s="61" t="s">
        <v>267</v>
      </c>
    </row>
    <row r="13" spans="1:16" ht="12.75" customHeight="1" thickBot="1" x14ac:dyDescent="0.25">
      <c r="A13" s="16" t="str">
        <f t="shared" si="0"/>
        <v> APJ 137.498 </v>
      </c>
      <c r="B13" s="5" t="str">
        <f t="shared" si="1"/>
        <v>I</v>
      </c>
      <c r="C13" s="16">
        <f t="shared" si="2"/>
        <v>36133.6702</v>
      </c>
      <c r="D13" s="17" t="str">
        <f t="shared" si="3"/>
        <v>vis</v>
      </c>
      <c r="E13" s="58">
        <f>VLOOKUP(C13,Active!C$21:E$959,3,FALSE)</f>
        <v>-73844.037680383073</v>
      </c>
      <c r="F13" s="5" t="s">
        <v>132</v>
      </c>
      <c r="G13" s="17" t="str">
        <f t="shared" si="4"/>
        <v>36133.6702</v>
      </c>
      <c r="H13" s="16">
        <f t="shared" si="5"/>
        <v>-31822</v>
      </c>
      <c r="I13" s="59" t="s">
        <v>270</v>
      </c>
      <c r="J13" s="60" t="s">
        <v>271</v>
      </c>
      <c r="K13" s="59">
        <v>-31822</v>
      </c>
      <c r="L13" s="59" t="s">
        <v>206</v>
      </c>
      <c r="M13" s="60" t="s">
        <v>264</v>
      </c>
      <c r="N13" s="60" t="s">
        <v>265</v>
      </c>
      <c r="O13" s="61" t="s">
        <v>266</v>
      </c>
      <c r="P13" s="61" t="s">
        <v>267</v>
      </c>
    </row>
    <row r="14" spans="1:16" ht="12.75" customHeight="1" thickBot="1" x14ac:dyDescent="0.25">
      <c r="A14" s="16" t="str">
        <f t="shared" si="0"/>
        <v>IBVS 394 </v>
      </c>
      <c r="B14" s="5" t="str">
        <f t="shared" si="1"/>
        <v>I</v>
      </c>
      <c r="C14" s="16">
        <f t="shared" si="2"/>
        <v>40094.471299999997</v>
      </c>
      <c r="D14" s="17" t="str">
        <f t="shared" si="3"/>
        <v>vis</v>
      </c>
      <c r="E14" s="58">
        <f>VLOOKUP(C14,Active!C$21:E$959,3,FALSE)</f>
        <v>-56763.012296985056</v>
      </c>
      <c r="F14" s="5" t="s">
        <v>132</v>
      </c>
      <c r="G14" s="17" t="str">
        <f t="shared" si="4"/>
        <v>40094.4713</v>
      </c>
      <c r="H14" s="16">
        <f t="shared" si="5"/>
        <v>-14741</v>
      </c>
      <c r="I14" s="59" t="s">
        <v>335</v>
      </c>
      <c r="J14" s="60" t="s">
        <v>336</v>
      </c>
      <c r="K14" s="59">
        <v>-14741</v>
      </c>
      <c r="L14" s="59" t="s">
        <v>315</v>
      </c>
      <c r="M14" s="60" t="s">
        <v>149</v>
      </c>
      <c r="N14" s="60"/>
      <c r="O14" s="61" t="s">
        <v>337</v>
      </c>
      <c r="P14" s="62" t="s">
        <v>338</v>
      </c>
    </row>
    <row r="15" spans="1:16" ht="12.75" customHeight="1" thickBot="1" x14ac:dyDescent="0.25">
      <c r="A15" s="16" t="str">
        <f t="shared" si="0"/>
        <v>IBVS 394 </v>
      </c>
      <c r="B15" s="5" t="str">
        <f t="shared" si="1"/>
        <v>I</v>
      </c>
      <c r="C15" s="16">
        <f t="shared" si="2"/>
        <v>40108.384899999997</v>
      </c>
      <c r="D15" s="17" t="str">
        <f t="shared" si="3"/>
        <v>vis</v>
      </c>
      <c r="E15" s="58">
        <f>VLOOKUP(C15,Active!C$21:E$959,3,FALSE)</f>
        <v>-56703.009648840358</v>
      </c>
      <c r="F15" s="5" t="s">
        <v>132</v>
      </c>
      <c r="G15" s="17" t="str">
        <f t="shared" si="4"/>
        <v>40108.3849</v>
      </c>
      <c r="H15" s="16">
        <f t="shared" si="5"/>
        <v>-14681</v>
      </c>
      <c r="I15" s="59" t="s">
        <v>339</v>
      </c>
      <c r="J15" s="60" t="s">
        <v>340</v>
      </c>
      <c r="K15" s="59">
        <v>-14681</v>
      </c>
      <c r="L15" s="59" t="s">
        <v>341</v>
      </c>
      <c r="M15" s="60" t="s">
        <v>149</v>
      </c>
      <c r="N15" s="60"/>
      <c r="O15" s="61" t="s">
        <v>337</v>
      </c>
      <c r="P15" s="62" t="s">
        <v>338</v>
      </c>
    </row>
    <row r="16" spans="1:16" ht="12.75" customHeight="1" thickBot="1" x14ac:dyDescent="0.25">
      <c r="A16" s="16" t="str">
        <f t="shared" si="0"/>
        <v>IBVS 394 </v>
      </c>
      <c r="B16" s="5" t="str">
        <f t="shared" si="1"/>
        <v>I</v>
      </c>
      <c r="C16" s="16">
        <f t="shared" si="2"/>
        <v>40116.5003</v>
      </c>
      <c r="D16" s="17" t="str">
        <f t="shared" si="3"/>
        <v>vis</v>
      </c>
      <c r="E16" s="58">
        <f>VLOOKUP(C16,Active!C$21:E$959,3,FALSE)</f>
        <v>-56668.011841604726</v>
      </c>
      <c r="F16" s="5" t="s">
        <v>132</v>
      </c>
      <c r="G16" s="17" t="str">
        <f t="shared" si="4"/>
        <v>40116.5003</v>
      </c>
      <c r="H16" s="16">
        <f t="shared" si="5"/>
        <v>-14646</v>
      </c>
      <c r="I16" s="59" t="s">
        <v>342</v>
      </c>
      <c r="J16" s="60" t="s">
        <v>343</v>
      </c>
      <c r="K16" s="59">
        <v>-14646</v>
      </c>
      <c r="L16" s="59" t="s">
        <v>344</v>
      </c>
      <c r="M16" s="60" t="s">
        <v>149</v>
      </c>
      <c r="N16" s="60"/>
      <c r="O16" s="61" t="s">
        <v>337</v>
      </c>
      <c r="P16" s="62" t="s">
        <v>338</v>
      </c>
    </row>
    <row r="17" spans="1:16" ht="12.75" customHeight="1" thickBot="1" x14ac:dyDescent="0.25">
      <c r="A17" s="16" t="str">
        <f t="shared" si="0"/>
        <v>IBVS 394 </v>
      </c>
      <c r="B17" s="5" t="str">
        <f t="shared" si="1"/>
        <v>I</v>
      </c>
      <c r="C17" s="16">
        <f t="shared" si="2"/>
        <v>40117.4277</v>
      </c>
      <c r="D17" s="17" t="str">
        <f t="shared" si="3"/>
        <v>vis</v>
      </c>
      <c r="E17" s="58">
        <f>VLOOKUP(C17,Active!C$21:E$959,3,FALSE)</f>
        <v>-56664.012412564836</v>
      </c>
      <c r="F17" s="5" t="s">
        <v>132</v>
      </c>
      <c r="G17" s="17" t="str">
        <f t="shared" si="4"/>
        <v>40117.4277</v>
      </c>
      <c r="H17" s="16">
        <f t="shared" si="5"/>
        <v>-14642</v>
      </c>
      <c r="I17" s="59" t="s">
        <v>345</v>
      </c>
      <c r="J17" s="60" t="s">
        <v>346</v>
      </c>
      <c r="K17" s="59">
        <v>-14642</v>
      </c>
      <c r="L17" s="59" t="s">
        <v>347</v>
      </c>
      <c r="M17" s="60" t="s">
        <v>149</v>
      </c>
      <c r="N17" s="60"/>
      <c r="O17" s="61" t="s">
        <v>337</v>
      </c>
      <c r="P17" s="62" t="s">
        <v>338</v>
      </c>
    </row>
    <row r="18" spans="1:16" ht="12.75" customHeight="1" thickBot="1" x14ac:dyDescent="0.25">
      <c r="A18" s="16" t="str">
        <f t="shared" si="0"/>
        <v>IBVS 394 </v>
      </c>
      <c r="B18" s="5" t="str">
        <f t="shared" si="1"/>
        <v>I</v>
      </c>
      <c r="C18" s="16">
        <f t="shared" si="2"/>
        <v>40121.369899999998</v>
      </c>
      <c r="D18" s="17" t="str">
        <f t="shared" si="3"/>
        <v>vis</v>
      </c>
      <c r="E18" s="58">
        <f>VLOOKUP(C18,Active!C$21:E$959,3,FALSE)</f>
        <v>-56647.011604756939</v>
      </c>
      <c r="F18" s="5" t="s">
        <v>132</v>
      </c>
      <c r="G18" s="17" t="str">
        <f t="shared" si="4"/>
        <v>40121.3699</v>
      </c>
      <c r="H18" s="16">
        <f t="shared" si="5"/>
        <v>-14625</v>
      </c>
      <c r="I18" s="59" t="s">
        <v>348</v>
      </c>
      <c r="J18" s="60" t="s">
        <v>349</v>
      </c>
      <c r="K18" s="59">
        <v>-14625</v>
      </c>
      <c r="L18" s="59" t="s">
        <v>344</v>
      </c>
      <c r="M18" s="60" t="s">
        <v>149</v>
      </c>
      <c r="N18" s="60"/>
      <c r="O18" s="61" t="s">
        <v>337</v>
      </c>
      <c r="P18" s="62" t="s">
        <v>338</v>
      </c>
    </row>
    <row r="19" spans="1:16" ht="12.75" customHeight="1" thickBot="1" x14ac:dyDescent="0.25">
      <c r="A19" s="16" t="str">
        <f t="shared" si="0"/>
        <v>IBVS 394 </v>
      </c>
      <c r="B19" s="5" t="str">
        <f t="shared" si="1"/>
        <v>I</v>
      </c>
      <c r="C19" s="16">
        <f t="shared" si="2"/>
        <v>40123.4565</v>
      </c>
      <c r="D19" s="17" t="str">
        <f t="shared" si="3"/>
        <v>vis</v>
      </c>
      <c r="E19" s="58">
        <f>VLOOKUP(C19,Active!C$21:E$959,3,FALSE)</f>
        <v>-56638.013105043072</v>
      </c>
      <c r="F19" s="5" t="s">
        <v>132</v>
      </c>
      <c r="G19" s="17" t="str">
        <f t="shared" si="4"/>
        <v>40123.4565</v>
      </c>
      <c r="H19" s="16">
        <f t="shared" si="5"/>
        <v>-14616</v>
      </c>
      <c r="I19" s="59" t="s">
        <v>350</v>
      </c>
      <c r="J19" s="60" t="s">
        <v>351</v>
      </c>
      <c r="K19" s="59">
        <v>-14616</v>
      </c>
      <c r="L19" s="59" t="s">
        <v>312</v>
      </c>
      <c r="M19" s="60" t="s">
        <v>149</v>
      </c>
      <c r="N19" s="60"/>
      <c r="O19" s="61" t="s">
        <v>337</v>
      </c>
      <c r="P19" s="62" t="s">
        <v>338</v>
      </c>
    </row>
    <row r="20" spans="1:16" ht="12.75" customHeight="1" thickBot="1" x14ac:dyDescent="0.25">
      <c r="A20" s="16" t="str">
        <f t="shared" si="0"/>
        <v>IBVS 394 </v>
      </c>
      <c r="B20" s="5" t="str">
        <f t="shared" si="1"/>
        <v>I</v>
      </c>
      <c r="C20" s="16">
        <f t="shared" si="2"/>
        <v>40151.282899999998</v>
      </c>
      <c r="D20" s="17" t="str">
        <f t="shared" si="3"/>
        <v>vis</v>
      </c>
      <c r="E20" s="58">
        <f>VLOOKUP(C20,Active!C$21:E$959,3,FALSE)</f>
        <v>-56518.011258767947</v>
      </c>
      <c r="F20" s="5" t="s">
        <v>132</v>
      </c>
      <c r="G20" s="17" t="str">
        <f t="shared" si="4"/>
        <v>40151.2829</v>
      </c>
      <c r="H20" s="16">
        <f t="shared" si="5"/>
        <v>-14496</v>
      </c>
      <c r="I20" s="59" t="s">
        <v>352</v>
      </c>
      <c r="J20" s="60" t="s">
        <v>353</v>
      </c>
      <c r="K20" s="59">
        <v>-14496</v>
      </c>
      <c r="L20" s="59" t="s">
        <v>354</v>
      </c>
      <c r="M20" s="60" t="s">
        <v>149</v>
      </c>
      <c r="N20" s="60"/>
      <c r="O20" s="61" t="s">
        <v>337</v>
      </c>
      <c r="P20" s="62" t="s">
        <v>338</v>
      </c>
    </row>
    <row r="21" spans="1:16" ht="12.75" customHeight="1" thickBot="1" x14ac:dyDescent="0.25">
      <c r="A21" s="16" t="str">
        <f t="shared" si="0"/>
        <v> BBS 11 </v>
      </c>
      <c r="B21" s="5" t="str">
        <f t="shared" si="1"/>
        <v>I</v>
      </c>
      <c r="C21" s="16">
        <f t="shared" si="2"/>
        <v>41901.536</v>
      </c>
      <c r="D21" s="17" t="str">
        <f t="shared" si="3"/>
        <v>vis</v>
      </c>
      <c r="E21" s="58">
        <f>VLOOKUP(C21,Active!C$21:E$959,3,FALSE)</f>
        <v>-48970.013549801668</v>
      </c>
      <c r="F21" s="5" t="s">
        <v>132</v>
      </c>
      <c r="G21" s="17" t="str">
        <f t="shared" si="4"/>
        <v>41901.536</v>
      </c>
      <c r="H21" s="16">
        <f t="shared" si="5"/>
        <v>-6948</v>
      </c>
      <c r="I21" s="59" t="s">
        <v>367</v>
      </c>
      <c r="J21" s="60" t="s">
        <v>368</v>
      </c>
      <c r="K21" s="59">
        <v>-6948</v>
      </c>
      <c r="L21" s="59" t="s">
        <v>369</v>
      </c>
      <c r="M21" s="60" t="s">
        <v>149</v>
      </c>
      <c r="N21" s="60"/>
      <c r="O21" s="61" t="s">
        <v>370</v>
      </c>
      <c r="P21" s="61" t="s">
        <v>371</v>
      </c>
    </row>
    <row r="22" spans="1:16" ht="12.75" customHeight="1" thickBot="1" x14ac:dyDescent="0.25">
      <c r="A22" s="16" t="str">
        <f t="shared" si="0"/>
        <v> BBS 11 </v>
      </c>
      <c r="B22" s="5" t="str">
        <f t="shared" si="1"/>
        <v>I</v>
      </c>
      <c r="C22" s="16">
        <f t="shared" si="2"/>
        <v>41904.555999999997</v>
      </c>
      <c r="D22" s="17" t="str">
        <f t="shared" si="3"/>
        <v>vis</v>
      </c>
      <c r="E22" s="58">
        <f>VLOOKUP(C22,Active!C$21:E$959,3,FALSE)</f>
        <v>-48956.989745940926</v>
      </c>
      <c r="F22" s="5" t="s">
        <v>132</v>
      </c>
      <c r="G22" s="17" t="str">
        <f t="shared" si="4"/>
        <v>41904.556</v>
      </c>
      <c r="H22" s="16">
        <f t="shared" si="5"/>
        <v>-6935</v>
      </c>
      <c r="I22" s="59" t="s">
        <v>372</v>
      </c>
      <c r="J22" s="60" t="s">
        <v>373</v>
      </c>
      <c r="K22" s="59">
        <v>-6935</v>
      </c>
      <c r="L22" s="59" t="s">
        <v>374</v>
      </c>
      <c r="M22" s="60" t="s">
        <v>149</v>
      </c>
      <c r="N22" s="60"/>
      <c r="O22" s="61" t="s">
        <v>370</v>
      </c>
      <c r="P22" s="61" t="s">
        <v>371</v>
      </c>
    </row>
    <row r="23" spans="1:16" ht="12.75" customHeight="1" thickBot="1" x14ac:dyDescent="0.25">
      <c r="A23" s="16" t="str">
        <f t="shared" si="0"/>
        <v> BBS 11 </v>
      </c>
      <c r="B23" s="5" t="str">
        <f t="shared" si="1"/>
        <v>I</v>
      </c>
      <c r="C23" s="16">
        <f t="shared" si="2"/>
        <v>41929.597000000002</v>
      </c>
      <c r="D23" s="17" t="str">
        <f t="shared" si="3"/>
        <v>vis</v>
      </c>
      <c r="E23" s="58">
        <f>VLOOKUP(C23,Active!C$21:E$959,3,FALSE)</f>
        <v>-48848.999986842507</v>
      </c>
      <c r="F23" s="5" t="s">
        <v>132</v>
      </c>
      <c r="G23" s="17" t="str">
        <f t="shared" si="4"/>
        <v>41929.597</v>
      </c>
      <c r="H23" s="16">
        <f t="shared" si="5"/>
        <v>-6827</v>
      </c>
      <c r="I23" s="59" t="s">
        <v>375</v>
      </c>
      <c r="J23" s="60" t="s">
        <v>376</v>
      </c>
      <c r="K23" s="59">
        <v>-6827</v>
      </c>
      <c r="L23" s="59" t="s">
        <v>377</v>
      </c>
      <c r="M23" s="60" t="s">
        <v>149</v>
      </c>
      <c r="N23" s="60"/>
      <c r="O23" s="61" t="s">
        <v>370</v>
      </c>
      <c r="P23" s="61" t="s">
        <v>371</v>
      </c>
    </row>
    <row r="24" spans="1:16" ht="12.75" customHeight="1" thickBot="1" x14ac:dyDescent="0.25">
      <c r="A24" s="16" t="str">
        <f t="shared" si="0"/>
        <v> BBS 11 </v>
      </c>
      <c r="B24" s="5" t="str">
        <f t="shared" si="1"/>
        <v>I</v>
      </c>
      <c r="C24" s="16">
        <f t="shared" si="2"/>
        <v>41932.608999999997</v>
      </c>
      <c r="D24" s="17" t="str">
        <f t="shared" si="3"/>
        <v>vis</v>
      </c>
      <c r="E24" s="58">
        <f>VLOOKUP(C24,Active!C$21:E$959,3,FALSE)</f>
        <v>-48836.010683124448</v>
      </c>
      <c r="F24" s="5" t="s">
        <v>132</v>
      </c>
      <c r="G24" s="17" t="str">
        <f t="shared" si="4"/>
        <v>41932.609</v>
      </c>
      <c r="H24" s="16">
        <f t="shared" si="5"/>
        <v>-6814</v>
      </c>
      <c r="I24" s="59" t="s">
        <v>378</v>
      </c>
      <c r="J24" s="60" t="s">
        <v>379</v>
      </c>
      <c r="K24" s="59">
        <v>-6814</v>
      </c>
      <c r="L24" s="59" t="s">
        <v>380</v>
      </c>
      <c r="M24" s="60" t="s">
        <v>149</v>
      </c>
      <c r="N24" s="60"/>
      <c r="O24" s="61" t="s">
        <v>370</v>
      </c>
      <c r="P24" s="61" t="s">
        <v>371</v>
      </c>
    </row>
    <row r="25" spans="1:16" ht="12.75" customHeight="1" thickBot="1" x14ac:dyDescent="0.25">
      <c r="A25" s="16" t="str">
        <f t="shared" si="0"/>
        <v> BBS 11 </v>
      </c>
      <c r="B25" s="5" t="str">
        <f t="shared" si="1"/>
        <v>I</v>
      </c>
      <c r="C25" s="16">
        <f t="shared" si="2"/>
        <v>41953.48</v>
      </c>
      <c r="D25" s="17" t="str">
        <f t="shared" si="3"/>
        <v>vis</v>
      </c>
      <c r="E25" s="58">
        <f>VLOOKUP(C25,Active!C$21:E$959,3,FALSE)</f>
        <v>-48746.004123396669</v>
      </c>
      <c r="F25" s="5" t="s">
        <v>132</v>
      </c>
      <c r="G25" s="17" t="str">
        <f t="shared" si="4"/>
        <v>41953.480</v>
      </c>
      <c r="H25" s="16">
        <f t="shared" si="5"/>
        <v>-6724</v>
      </c>
      <c r="I25" s="59" t="s">
        <v>381</v>
      </c>
      <c r="J25" s="60" t="s">
        <v>382</v>
      </c>
      <c r="K25" s="59">
        <v>-6724</v>
      </c>
      <c r="L25" s="59" t="s">
        <v>383</v>
      </c>
      <c r="M25" s="60" t="s">
        <v>149</v>
      </c>
      <c r="N25" s="60"/>
      <c r="O25" s="61" t="s">
        <v>370</v>
      </c>
      <c r="P25" s="61" t="s">
        <v>371</v>
      </c>
    </row>
    <row r="26" spans="1:16" ht="12.75" customHeight="1" thickBot="1" x14ac:dyDescent="0.25">
      <c r="A26" s="16" t="str">
        <f t="shared" si="0"/>
        <v> BBS 11 </v>
      </c>
      <c r="B26" s="5" t="str">
        <f t="shared" si="1"/>
        <v>I</v>
      </c>
      <c r="C26" s="16">
        <f t="shared" si="2"/>
        <v>41954.409</v>
      </c>
      <c r="D26" s="17" t="str">
        <f t="shared" si="3"/>
        <v>vis</v>
      </c>
      <c r="E26" s="58">
        <f>VLOOKUP(C26,Active!C$21:E$959,3,FALSE)</f>
        <v>-48741.997794328257</v>
      </c>
      <c r="F26" s="5" t="s">
        <v>132</v>
      </c>
      <c r="G26" s="17" t="str">
        <f t="shared" si="4"/>
        <v>41954.409</v>
      </c>
      <c r="H26" s="16">
        <f t="shared" si="5"/>
        <v>-6720</v>
      </c>
      <c r="I26" s="59" t="s">
        <v>384</v>
      </c>
      <c r="J26" s="60" t="s">
        <v>385</v>
      </c>
      <c r="K26" s="59">
        <v>-6720</v>
      </c>
      <c r="L26" s="59" t="s">
        <v>377</v>
      </c>
      <c r="M26" s="60" t="s">
        <v>149</v>
      </c>
      <c r="N26" s="60"/>
      <c r="O26" s="61" t="s">
        <v>370</v>
      </c>
      <c r="P26" s="61" t="s">
        <v>371</v>
      </c>
    </row>
    <row r="27" spans="1:16" ht="12.75" customHeight="1" thickBot="1" x14ac:dyDescent="0.25">
      <c r="A27" s="16" t="str">
        <f t="shared" si="0"/>
        <v> BBS 12 </v>
      </c>
      <c r="B27" s="5" t="str">
        <f t="shared" si="1"/>
        <v>I</v>
      </c>
      <c r="C27" s="16">
        <f t="shared" si="2"/>
        <v>41976.434999999998</v>
      </c>
      <c r="D27" s="17" t="str">
        <f t="shared" si="3"/>
        <v>vis</v>
      </c>
      <c r="E27" s="58">
        <f>VLOOKUP(C27,Active!C$21:E$959,3,FALSE)</f>
        <v>-48647.010276501453</v>
      </c>
      <c r="F27" s="5" t="s">
        <v>132</v>
      </c>
      <c r="G27" s="17" t="str">
        <f t="shared" si="4"/>
        <v>41976.435</v>
      </c>
      <c r="H27" s="16">
        <f t="shared" si="5"/>
        <v>-6625</v>
      </c>
      <c r="I27" s="59" t="s">
        <v>386</v>
      </c>
      <c r="J27" s="60" t="s">
        <v>387</v>
      </c>
      <c r="K27" s="59">
        <v>-6625</v>
      </c>
      <c r="L27" s="59" t="s">
        <v>380</v>
      </c>
      <c r="M27" s="60" t="s">
        <v>149</v>
      </c>
      <c r="N27" s="60"/>
      <c r="O27" s="61" t="s">
        <v>370</v>
      </c>
      <c r="P27" s="61" t="s">
        <v>388</v>
      </c>
    </row>
    <row r="28" spans="1:16" ht="12.75" customHeight="1" thickBot="1" x14ac:dyDescent="0.25">
      <c r="A28" s="16" t="str">
        <f t="shared" si="0"/>
        <v> BBS 12 </v>
      </c>
      <c r="B28" s="5" t="str">
        <f t="shared" si="1"/>
        <v>I</v>
      </c>
      <c r="C28" s="16">
        <f t="shared" si="2"/>
        <v>41980.375999999997</v>
      </c>
      <c r="D28" s="17" t="str">
        <f t="shared" si="3"/>
        <v>vis</v>
      </c>
      <c r="E28" s="58">
        <f>VLOOKUP(C28,Active!C$21:E$959,3,FALSE)</f>
        <v>-48630.014643714952</v>
      </c>
      <c r="F28" s="5" t="s">
        <v>132</v>
      </c>
      <c r="G28" s="17" t="str">
        <f t="shared" si="4"/>
        <v>41980.376</v>
      </c>
      <c r="H28" s="16">
        <f t="shared" si="5"/>
        <v>-6608</v>
      </c>
      <c r="I28" s="59" t="s">
        <v>389</v>
      </c>
      <c r="J28" s="60" t="s">
        <v>390</v>
      </c>
      <c r="K28" s="59">
        <v>-6608</v>
      </c>
      <c r="L28" s="59" t="s">
        <v>391</v>
      </c>
      <c r="M28" s="60" t="s">
        <v>149</v>
      </c>
      <c r="N28" s="60"/>
      <c r="O28" s="61" t="s">
        <v>370</v>
      </c>
      <c r="P28" s="61" t="s">
        <v>388</v>
      </c>
    </row>
    <row r="29" spans="1:16" ht="12.75" customHeight="1" thickBot="1" x14ac:dyDescent="0.25">
      <c r="A29" s="16" t="str">
        <f t="shared" si="0"/>
        <v> BBS 12 </v>
      </c>
      <c r="B29" s="5" t="str">
        <f t="shared" si="1"/>
        <v>I</v>
      </c>
      <c r="C29" s="16">
        <f t="shared" si="2"/>
        <v>41984.322</v>
      </c>
      <c r="D29" s="17" t="str">
        <f t="shared" si="3"/>
        <v>vis</v>
      </c>
      <c r="E29" s="58">
        <f>VLOOKUP(C29,Active!C$21:E$959,3,FALSE)</f>
        <v>-48612.997448339265</v>
      </c>
      <c r="F29" s="5" t="s">
        <v>132</v>
      </c>
      <c r="G29" s="17" t="str">
        <f t="shared" si="4"/>
        <v>41984.322</v>
      </c>
      <c r="H29" s="16">
        <f t="shared" si="5"/>
        <v>-6591</v>
      </c>
      <c r="I29" s="59" t="s">
        <v>392</v>
      </c>
      <c r="J29" s="60" t="s">
        <v>393</v>
      </c>
      <c r="K29" s="59">
        <v>-6591</v>
      </c>
      <c r="L29" s="59" t="s">
        <v>377</v>
      </c>
      <c r="M29" s="60" t="s">
        <v>149</v>
      </c>
      <c r="N29" s="60"/>
      <c r="O29" s="61" t="s">
        <v>370</v>
      </c>
      <c r="P29" s="61" t="s">
        <v>388</v>
      </c>
    </row>
    <row r="30" spans="1:16" ht="12.75" customHeight="1" thickBot="1" x14ac:dyDescent="0.25">
      <c r="A30" s="16" t="str">
        <f t="shared" si="0"/>
        <v> BBS 12 </v>
      </c>
      <c r="B30" s="5" t="str">
        <f t="shared" si="1"/>
        <v>I</v>
      </c>
      <c r="C30" s="16">
        <f t="shared" si="2"/>
        <v>42006.349000000002</v>
      </c>
      <c r="D30" s="17" t="str">
        <f t="shared" si="3"/>
        <v>vis</v>
      </c>
      <c r="E30" s="58">
        <f>VLOOKUP(C30,Active!C$21:E$959,3,FALSE)</f>
        <v>-48518.005617994604</v>
      </c>
      <c r="F30" s="5" t="s">
        <v>132</v>
      </c>
      <c r="G30" s="17" t="str">
        <f t="shared" si="4"/>
        <v>42006.349</v>
      </c>
      <c r="H30" s="16">
        <f t="shared" si="5"/>
        <v>-6496</v>
      </c>
      <c r="I30" s="59" t="s">
        <v>394</v>
      </c>
      <c r="J30" s="60" t="s">
        <v>395</v>
      </c>
      <c r="K30" s="59">
        <v>-6496</v>
      </c>
      <c r="L30" s="59" t="s">
        <v>396</v>
      </c>
      <c r="M30" s="60" t="s">
        <v>149</v>
      </c>
      <c r="N30" s="60"/>
      <c r="O30" s="61" t="s">
        <v>370</v>
      </c>
      <c r="P30" s="61" t="s">
        <v>388</v>
      </c>
    </row>
    <row r="31" spans="1:16" ht="12.75" customHeight="1" thickBot="1" x14ac:dyDescent="0.25">
      <c r="A31" s="16" t="str">
        <f t="shared" si="0"/>
        <v> BBS 12 </v>
      </c>
      <c r="B31" s="5" t="str">
        <f t="shared" si="1"/>
        <v>I</v>
      </c>
      <c r="C31" s="16">
        <f t="shared" si="2"/>
        <v>42009.362000000001</v>
      </c>
      <c r="D31" s="17" t="str">
        <f t="shared" si="3"/>
        <v>vis</v>
      </c>
      <c r="E31" s="58">
        <f>VLOOKUP(C31,Active!C$21:E$959,3,FALSE)</f>
        <v>-48505.012001758696</v>
      </c>
      <c r="F31" s="5" t="s">
        <v>132</v>
      </c>
      <c r="G31" s="17" t="str">
        <f t="shared" si="4"/>
        <v>42009.362</v>
      </c>
      <c r="H31" s="16">
        <f t="shared" si="5"/>
        <v>-6483</v>
      </c>
      <c r="I31" s="59" t="s">
        <v>397</v>
      </c>
      <c r="J31" s="60" t="s">
        <v>398</v>
      </c>
      <c r="K31" s="59">
        <v>-6483</v>
      </c>
      <c r="L31" s="59" t="s">
        <v>369</v>
      </c>
      <c r="M31" s="60" t="s">
        <v>149</v>
      </c>
      <c r="N31" s="60"/>
      <c r="O31" s="61" t="s">
        <v>370</v>
      </c>
      <c r="P31" s="61" t="s">
        <v>388</v>
      </c>
    </row>
    <row r="32" spans="1:16" ht="12.75" customHeight="1" thickBot="1" x14ac:dyDescent="0.25">
      <c r="A32" s="16" t="str">
        <f t="shared" si="0"/>
        <v> BBS 12 </v>
      </c>
      <c r="B32" s="5" t="str">
        <f t="shared" si="1"/>
        <v>I</v>
      </c>
      <c r="C32" s="16">
        <f t="shared" si="2"/>
        <v>42010.29</v>
      </c>
      <c r="D32" s="17" t="str">
        <f t="shared" si="3"/>
        <v>vis</v>
      </c>
      <c r="E32" s="58">
        <f>VLOOKUP(C32,Active!C$21:E$959,3,FALSE)</f>
        <v>-48501.009985208104</v>
      </c>
      <c r="F32" s="5" t="s">
        <v>132</v>
      </c>
      <c r="G32" s="17" t="str">
        <f t="shared" si="4"/>
        <v>42010.290</v>
      </c>
      <c r="H32" s="16">
        <f t="shared" si="5"/>
        <v>-6479</v>
      </c>
      <c r="I32" s="59" t="s">
        <v>399</v>
      </c>
      <c r="J32" s="60" t="s">
        <v>400</v>
      </c>
      <c r="K32" s="59">
        <v>-6479</v>
      </c>
      <c r="L32" s="59" t="s">
        <v>380</v>
      </c>
      <c r="M32" s="60" t="s">
        <v>149</v>
      </c>
      <c r="N32" s="60"/>
      <c r="O32" s="61" t="s">
        <v>370</v>
      </c>
      <c r="P32" s="61" t="s">
        <v>388</v>
      </c>
    </row>
    <row r="33" spans="1:16" ht="12.75" customHeight="1" thickBot="1" x14ac:dyDescent="0.25">
      <c r="A33" s="16" t="str">
        <f t="shared" si="0"/>
        <v> BBS 12 </v>
      </c>
      <c r="B33" s="5" t="str">
        <f t="shared" si="1"/>
        <v>I</v>
      </c>
      <c r="C33" s="16">
        <f t="shared" si="2"/>
        <v>42011.447999999997</v>
      </c>
      <c r="D33" s="17" t="str">
        <f t="shared" si="3"/>
        <v>vis</v>
      </c>
      <c r="E33" s="58">
        <f>VLOOKUP(C33,Active!C$21:E$959,3,FALSE)</f>
        <v>-48496.01608955556</v>
      </c>
      <c r="F33" s="5" t="s">
        <v>132</v>
      </c>
      <c r="G33" s="17" t="str">
        <f t="shared" si="4"/>
        <v>42011.448</v>
      </c>
      <c r="H33" s="16">
        <f t="shared" si="5"/>
        <v>-6474</v>
      </c>
      <c r="I33" s="59" t="s">
        <v>401</v>
      </c>
      <c r="J33" s="60" t="s">
        <v>402</v>
      </c>
      <c r="K33" s="59">
        <v>-6474</v>
      </c>
      <c r="L33" s="59" t="s">
        <v>391</v>
      </c>
      <c r="M33" s="60" t="s">
        <v>149</v>
      </c>
      <c r="N33" s="60"/>
      <c r="O33" s="61" t="s">
        <v>370</v>
      </c>
      <c r="P33" s="61" t="s">
        <v>388</v>
      </c>
    </row>
    <row r="34" spans="1:16" ht="12.75" customHeight="1" thickBot="1" x14ac:dyDescent="0.25">
      <c r="A34" s="16" t="str">
        <f t="shared" si="0"/>
        <v> BBS 13 </v>
      </c>
      <c r="B34" s="5" t="str">
        <f t="shared" si="1"/>
        <v>I</v>
      </c>
      <c r="C34" s="16">
        <f t="shared" si="2"/>
        <v>42036.495999999999</v>
      </c>
      <c r="D34" s="17" t="str">
        <f t="shared" si="3"/>
        <v>vis</v>
      </c>
      <c r="E34" s="58">
        <f>VLOOKUP(C34,Active!C$21:E$959,3,FALSE)</f>
        <v>-48387.996142832308</v>
      </c>
      <c r="F34" s="5" t="s">
        <v>132</v>
      </c>
      <c r="G34" s="17" t="str">
        <f t="shared" si="4"/>
        <v>42036.496</v>
      </c>
      <c r="H34" s="16">
        <f t="shared" si="5"/>
        <v>-6366</v>
      </c>
      <c r="I34" s="59" t="s">
        <v>403</v>
      </c>
      <c r="J34" s="60" t="s">
        <v>404</v>
      </c>
      <c r="K34" s="59">
        <v>-6366</v>
      </c>
      <c r="L34" s="59" t="s">
        <v>377</v>
      </c>
      <c r="M34" s="60" t="s">
        <v>149</v>
      </c>
      <c r="N34" s="60"/>
      <c r="O34" s="61" t="s">
        <v>370</v>
      </c>
      <c r="P34" s="61" t="s">
        <v>405</v>
      </c>
    </row>
    <row r="35" spans="1:16" ht="12.75" customHeight="1" thickBot="1" x14ac:dyDescent="0.25">
      <c r="A35" s="16" t="str">
        <f t="shared" si="0"/>
        <v> BBS 13 </v>
      </c>
      <c r="B35" s="5" t="str">
        <f t="shared" si="1"/>
        <v>I</v>
      </c>
      <c r="C35" s="16">
        <f t="shared" si="2"/>
        <v>42037.417000000001</v>
      </c>
      <c r="D35" s="17" t="str">
        <f t="shared" si="3"/>
        <v>vis</v>
      </c>
      <c r="E35" s="58">
        <f>VLOOKUP(C35,Active!C$21:E$959,3,FALSE)</f>
        <v>-48384.02431390655</v>
      </c>
      <c r="F35" s="5" t="s">
        <v>132</v>
      </c>
      <c r="G35" s="17" t="str">
        <f t="shared" si="4"/>
        <v>42037.417</v>
      </c>
      <c r="H35" s="16">
        <f t="shared" si="5"/>
        <v>-6362</v>
      </c>
      <c r="I35" s="59" t="s">
        <v>406</v>
      </c>
      <c r="J35" s="60" t="s">
        <v>407</v>
      </c>
      <c r="K35" s="59">
        <v>-6362</v>
      </c>
      <c r="L35" s="59" t="s">
        <v>133</v>
      </c>
      <c r="M35" s="60" t="s">
        <v>149</v>
      </c>
      <c r="N35" s="60"/>
      <c r="O35" s="61" t="s">
        <v>370</v>
      </c>
      <c r="P35" s="61" t="s">
        <v>405</v>
      </c>
    </row>
    <row r="36" spans="1:16" ht="12.75" customHeight="1" thickBot="1" x14ac:dyDescent="0.25">
      <c r="A36" s="16" t="str">
        <f t="shared" si="0"/>
        <v> BBS 13 </v>
      </c>
      <c r="B36" s="5" t="str">
        <f t="shared" si="1"/>
        <v>I</v>
      </c>
      <c r="C36" s="16">
        <f t="shared" si="2"/>
        <v>42058.29</v>
      </c>
      <c r="D36" s="17" t="str">
        <f t="shared" si="3"/>
        <v>vis</v>
      </c>
      <c r="E36" s="58">
        <f>VLOOKUP(C36,Active!C$21:E$959,3,FALSE)</f>
        <v>-48294.009129143131</v>
      </c>
      <c r="F36" s="5" t="s">
        <v>132</v>
      </c>
      <c r="G36" s="17" t="str">
        <f t="shared" si="4"/>
        <v>42058.290</v>
      </c>
      <c r="H36" s="16">
        <f t="shared" si="5"/>
        <v>-6272</v>
      </c>
      <c r="I36" s="59" t="s">
        <v>408</v>
      </c>
      <c r="J36" s="60" t="s">
        <v>409</v>
      </c>
      <c r="K36" s="59">
        <v>-6272</v>
      </c>
      <c r="L36" s="59" t="s">
        <v>380</v>
      </c>
      <c r="M36" s="60" t="s">
        <v>149</v>
      </c>
      <c r="N36" s="60"/>
      <c r="O36" s="61" t="s">
        <v>370</v>
      </c>
      <c r="P36" s="61" t="s">
        <v>405</v>
      </c>
    </row>
    <row r="37" spans="1:16" ht="12.75" customHeight="1" thickBot="1" x14ac:dyDescent="0.25">
      <c r="A37" s="16" t="str">
        <f t="shared" si="0"/>
        <v> BBS 18 </v>
      </c>
      <c r="B37" s="5" t="str">
        <f t="shared" si="1"/>
        <v>I</v>
      </c>
      <c r="C37" s="16">
        <f t="shared" si="2"/>
        <v>42361.355000000003</v>
      </c>
      <c r="D37" s="17" t="str">
        <f t="shared" si="3"/>
        <v>vis</v>
      </c>
      <c r="E37" s="58">
        <f>VLOOKUP(C37,Active!C$21:E$959,3,FALSE)</f>
        <v>-46987.035911573694</v>
      </c>
      <c r="F37" s="5" t="s">
        <v>132</v>
      </c>
      <c r="G37" s="17" t="str">
        <f t="shared" si="4"/>
        <v>42361.355</v>
      </c>
      <c r="H37" s="16">
        <f t="shared" si="5"/>
        <v>-4965</v>
      </c>
      <c r="I37" s="59" t="s">
        <v>410</v>
      </c>
      <c r="J37" s="60" t="s">
        <v>411</v>
      </c>
      <c r="K37" s="59">
        <v>-4965</v>
      </c>
      <c r="L37" s="59" t="s">
        <v>412</v>
      </c>
      <c r="M37" s="60" t="s">
        <v>149</v>
      </c>
      <c r="N37" s="60"/>
      <c r="O37" s="61" t="s">
        <v>370</v>
      </c>
      <c r="P37" s="61" t="s">
        <v>413</v>
      </c>
    </row>
    <row r="38" spans="1:16" ht="12.75" customHeight="1" thickBot="1" x14ac:dyDescent="0.25">
      <c r="A38" s="16" t="str">
        <f t="shared" si="0"/>
        <v> BBS 18 </v>
      </c>
      <c r="B38" s="5" t="str">
        <f t="shared" si="1"/>
        <v>I</v>
      </c>
      <c r="C38" s="16">
        <f t="shared" si="2"/>
        <v>42365.307000000001</v>
      </c>
      <c r="D38" s="17" t="str">
        <f t="shared" si="3"/>
        <v>vis</v>
      </c>
      <c r="E38" s="58">
        <f>VLOOKUP(C38,Active!C$21:E$959,3,FALSE)</f>
        <v>-46969.992841091022</v>
      </c>
      <c r="F38" s="5" t="s">
        <v>132</v>
      </c>
      <c r="G38" s="17" t="str">
        <f t="shared" si="4"/>
        <v>42365.307</v>
      </c>
      <c r="H38" s="16">
        <f t="shared" si="5"/>
        <v>-4948</v>
      </c>
      <c r="I38" s="59" t="s">
        <v>414</v>
      </c>
      <c r="J38" s="60" t="s">
        <v>415</v>
      </c>
      <c r="K38" s="59">
        <v>-4948</v>
      </c>
      <c r="L38" s="59" t="s">
        <v>416</v>
      </c>
      <c r="M38" s="60" t="s">
        <v>149</v>
      </c>
      <c r="N38" s="60"/>
      <c r="O38" s="61" t="s">
        <v>370</v>
      </c>
      <c r="P38" s="61" t="s">
        <v>413</v>
      </c>
    </row>
    <row r="39" spans="1:16" ht="12.75" customHeight="1" thickBot="1" x14ac:dyDescent="0.25">
      <c r="A39" s="16" t="str">
        <f t="shared" si="0"/>
        <v> BBS 18 </v>
      </c>
      <c r="B39" s="5" t="str">
        <f t="shared" si="1"/>
        <v>I</v>
      </c>
      <c r="C39" s="16">
        <f t="shared" si="2"/>
        <v>42367.389000000003</v>
      </c>
      <c r="D39" s="17" t="str">
        <f t="shared" si="3"/>
        <v>vis</v>
      </c>
      <c r="E39" s="58">
        <f>VLOOKUP(C39,Active!C$21:E$959,3,FALSE)</f>
        <v>-46961.014178959194</v>
      </c>
      <c r="F39" s="5" t="s">
        <v>132</v>
      </c>
      <c r="G39" s="17" t="str">
        <f t="shared" si="4"/>
        <v>42367.389</v>
      </c>
      <c r="H39" s="16">
        <f t="shared" si="5"/>
        <v>-4939</v>
      </c>
      <c r="I39" s="59" t="s">
        <v>417</v>
      </c>
      <c r="J39" s="60" t="s">
        <v>418</v>
      </c>
      <c r="K39" s="59">
        <v>-4939</v>
      </c>
      <c r="L39" s="59" t="s">
        <v>391</v>
      </c>
      <c r="M39" s="60" t="s">
        <v>149</v>
      </c>
      <c r="N39" s="60"/>
      <c r="O39" s="61" t="s">
        <v>370</v>
      </c>
      <c r="P39" s="61" t="s">
        <v>413</v>
      </c>
    </row>
    <row r="40" spans="1:16" ht="12.75" customHeight="1" thickBot="1" x14ac:dyDescent="0.25">
      <c r="A40" s="16" t="str">
        <f t="shared" si="0"/>
        <v> BBS 19 </v>
      </c>
      <c r="B40" s="5" t="str">
        <f t="shared" si="1"/>
        <v>I</v>
      </c>
      <c r="C40" s="16">
        <f t="shared" si="2"/>
        <v>42385.245000000003</v>
      </c>
      <c r="D40" s="17" t="str">
        <f t="shared" si="3"/>
        <v>vis</v>
      </c>
      <c r="E40" s="58">
        <f>VLOOKUP(C40,Active!C$21:E$959,3,FALSE)</f>
        <v>-46884.009860503022</v>
      </c>
      <c r="F40" s="5" t="s">
        <v>132</v>
      </c>
      <c r="G40" s="17" t="str">
        <f t="shared" si="4"/>
        <v>42385.245</v>
      </c>
      <c r="H40" s="16">
        <f t="shared" si="5"/>
        <v>-4862</v>
      </c>
      <c r="I40" s="59" t="s">
        <v>419</v>
      </c>
      <c r="J40" s="60" t="s">
        <v>420</v>
      </c>
      <c r="K40" s="59">
        <v>-4862</v>
      </c>
      <c r="L40" s="59" t="s">
        <v>369</v>
      </c>
      <c r="M40" s="60" t="s">
        <v>149</v>
      </c>
      <c r="N40" s="60"/>
      <c r="O40" s="61" t="s">
        <v>370</v>
      </c>
      <c r="P40" s="61" t="s">
        <v>421</v>
      </c>
    </row>
    <row r="41" spans="1:16" ht="12.75" customHeight="1" thickBot="1" x14ac:dyDescent="0.25">
      <c r="A41" s="16" t="str">
        <f t="shared" si="0"/>
        <v> BBS 19 </v>
      </c>
      <c r="B41" s="5" t="str">
        <f t="shared" si="1"/>
        <v>I</v>
      </c>
      <c r="C41" s="16">
        <f t="shared" si="2"/>
        <v>42395.222000000002</v>
      </c>
      <c r="D41" s="17" t="str">
        <f t="shared" si="3"/>
        <v>vis</v>
      </c>
      <c r="E41" s="58">
        <f>VLOOKUP(C41,Active!C$21:E$959,3,FALSE)</f>
        <v>-46840.983870066353</v>
      </c>
      <c r="F41" s="5" t="s">
        <v>132</v>
      </c>
      <c r="G41" s="17" t="str">
        <f t="shared" si="4"/>
        <v>42395.222</v>
      </c>
      <c r="H41" s="16">
        <f t="shared" si="5"/>
        <v>-4819</v>
      </c>
      <c r="I41" s="59" t="s">
        <v>422</v>
      </c>
      <c r="J41" s="60" t="s">
        <v>423</v>
      </c>
      <c r="K41" s="59">
        <v>-4819</v>
      </c>
      <c r="L41" s="59" t="s">
        <v>424</v>
      </c>
      <c r="M41" s="60" t="s">
        <v>149</v>
      </c>
      <c r="N41" s="60"/>
      <c r="O41" s="61" t="s">
        <v>370</v>
      </c>
      <c r="P41" s="61" t="s">
        <v>421</v>
      </c>
    </row>
    <row r="42" spans="1:16" ht="12.75" customHeight="1" thickBot="1" x14ac:dyDescent="0.25">
      <c r="A42" s="16" t="str">
        <f t="shared" si="0"/>
        <v> BBS 19 </v>
      </c>
      <c r="B42" s="5" t="str">
        <f t="shared" si="1"/>
        <v>I</v>
      </c>
      <c r="C42" s="16">
        <f t="shared" si="2"/>
        <v>42402.408000000003</v>
      </c>
      <c r="D42" s="17" t="str">
        <f t="shared" si="3"/>
        <v>vis</v>
      </c>
      <c r="E42" s="58">
        <f>VLOOKUP(C42,Active!C$21:E$959,3,FALSE)</f>
        <v>-46809.994116906288</v>
      </c>
      <c r="F42" s="5" t="s">
        <v>132</v>
      </c>
      <c r="G42" s="17" t="str">
        <f t="shared" si="4"/>
        <v>42402.408</v>
      </c>
      <c r="H42" s="16">
        <f t="shared" si="5"/>
        <v>-4788</v>
      </c>
      <c r="I42" s="59" t="s">
        <v>425</v>
      </c>
      <c r="J42" s="60" t="s">
        <v>426</v>
      </c>
      <c r="K42" s="59">
        <v>-4788</v>
      </c>
      <c r="L42" s="59" t="s">
        <v>416</v>
      </c>
      <c r="M42" s="60" t="s">
        <v>149</v>
      </c>
      <c r="N42" s="60"/>
      <c r="O42" s="61" t="s">
        <v>370</v>
      </c>
      <c r="P42" s="61" t="s">
        <v>421</v>
      </c>
    </row>
    <row r="43" spans="1:16" ht="12.75" customHeight="1" thickBot="1" x14ac:dyDescent="0.25">
      <c r="A43" s="16" t="str">
        <f t="shared" si="0"/>
        <v> BBS 20 </v>
      </c>
      <c r="B43" s="5" t="str">
        <f t="shared" si="1"/>
        <v>I</v>
      </c>
      <c r="C43" s="16">
        <f t="shared" si="2"/>
        <v>42426.292000000001</v>
      </c>
      <c r="D43" s="17" t="str">
        <f t="shared" si="3"/>
        <v>vis</v>
      </c>
      <c r="E43" s="58">
        <f>VLOOKUP(C43,Active!C$21:E$959,3,FALSE)</f>
        <v>-46706.99394094263</v>
      </c>
      <c r="F43" s="5" t="s">
        <v>132</v>
      </c>
      <c r="G43" s="17" t="str">
        <f t="shared" si="4"/>
        <v>42426.292</v>
      </c>
      <c r="H43" s="16">
        <f t="shared" si="5"/>
        <v>-4685</v>
      </c>
      <c r="I43" s="59" t="s">
        <v>427</v>
      </c>
      <c r="J43" s="60" t="s">
        <v>428</v>
      </c>
      <c r="K43" s="59">
        <v>-4685</v>
      </c>
      <c r="L43" s="59" t="s">
        <v>416</v>
      </c>
      <c r="M43" s="60" t="s">
        <v>149</v>
      </c>
      <c r="N43" s="60"/>
      <c r="O43" s="61" t="s">
        <v>370</v>
      </c>
      <c r="P43" s="61" t="s">
        <v>429</v>
      </c>
    </row>
    <row r="44" spans="1:16" ht="12.75" customHeight="1" thickBot="1" x14ac:dyDescent="0.25">
      <c r="A44" s="16" t="str">
        <f t="shared" si="0"/>
        <v> BBS 24 </v>
      </c>
      <c r="B44" s="5" t="str">
        <f t="shared" si="1"/>
        <v>I</v>
      </c>
      <c r="C44" s="16">
        <f t="shared" si="2"/>
        <v>42669.536</v>
      </c>
      <c r="D44" s="17" t="str">
        <f t="shared" si="3"/>
        <v>vis</v>
      </c>
      <c r="E44" s="58">
        <f>VLOOKUP(C44,Active!C$21:E$959,3,FALSE)</f>
        <v>-45657.999852762019</v>
      </c>
      <c r="F44" s="5" t="s">
        <v>132</v>
      </c>
      <c r="G44" s="17" t="str">
        <f t="shared" si="4"/>
        <v>42669.536</v>
      </c>
      <c r="H44" s="16">
        <f t="shared" si="5"/>
        <v>-3636</v>
      </c>
      <c r="I44" s="59" t="s">
        <v>430</v>
      </c>
      <c r="J44" s="60" t="s">
        <v>431</v>
      </c>
      <c r="K44" s="59">
        <v>-3636</v>
      </c>
      <c r="L44" s="59" t="s">
        <v>383</v>
      </c>
      <c r="M44" s="60" t="s">
        <v>149</v>
      </c>
      <c r="N44" s="60"/>
      <c r="O44" s="61" t="s">
        <v>370</v>
      </c>
      <c r="P44" s="61" t="s">
        <v>432</v>
      </c>
    </row>
    <row r="45" spans="1:16" ht="12.75" customHeight="1" thickBot="1" x14ac:dyDescent="0.25">
      <c r="A45" s="16" t="str">
        <f t="shared" si="0"/>
        <v> BBS 24 </v>
      </c>
      <c r="B45" s="5" t="str">
        <f t="shared" si="1"/>
        <v>I</v>
      </c>
      <c r="C45" s="16">
        <f t="shared" si="2"/>
        <v>42671.62</v>
      </c>
      <c r="D45" s="17" t="str">
        <f t="shared" si="3"/>
        <v>vis</v>
      </c>
      <c r="E45" s="58">
        <f>VLOOKUP(C45,Active!C$21:E$959,3,FALSE)</f>
        <v>-45649.012565594523</v>
      </c>
      <c r="F45" s="5" t="s">
        <v>132</v>
      </c>
      <c r="G45" s="17" t="str">
        <f t="shared" si="4"/>
        <v>42671.620</v>
      </c>
      <c r="H45" s="16">
        <f t="shared" si="5"/>
        <v>-3627</v>
      </c>
      <c r="I45" s="59" t="s">
        <v>433</v>
      </c>
      <c r="J45" s="60" t="s">
        <v>434</v>
      </c>
      <c r="K45" s="59">
        <v>-3627</v>
      </c>
      <c r="L45" s="59" t="s">
        <v>391</v>
      </c>
      <c r="M45" s="60" t="s">
        <v>149</v>
      </c>
      <c r="N45" s="60"/>
      <c r="O45" s="61" t="s">
        <v>370</v>
      </c>
      <c r="P45" s="61" t="s">
        <v>432</v>
      </c>
    </row>
    <row r="46" spans="1:16" ht="12.75" customHeight="1" thickBot="1" x14ac:dyDescent="0.25">
      <c r="A46" s="16" t="str">
        <f t="shared" si="0"/>
        <v> BBS 24 </v>
      </c>
      <c r="B46" s="5" t="str">
        <f t="shared" si="1"/>
        <v>I</v>
      </c>
      <c r="C46" s="16">
        <f t="shared" si="2"/>
        <v>42715.45</v>
      </c>
      <c r="D46" s="17" t="str">
        <f t="shared" si="3"/>
        <v>vis</v>
      </c>
      <c r="E46" s="58">
        <f>VLOOKUP(C46,Active!C$21:E$959,3,FALSE)</f>
        <v>-45459.994908900211</v>
      </c>
      <c r="F46" s="5" t="s">
        <v>132</v>
      </c>
      <c r="G46" s="17" t="str">
        <f t="shared" si="4"/>
        <v>42715.450</v>
      </c>
      <c r="H46" s="16">
        <f t="shared" si="5"/>
        <v>-3438</v>
      </c>
      <c r="I46" s="59" t="s">
        <v>435</v>
      </c>
      <c r="J46" s="60" t="s">
        <v>436</v>
      </c>
      <c r="K46" s="59">
        <v>-3438</v>
      </c>
      <c r="L46" s="59" t="s">
        <v>377</v>
      </c>
      <c r="M46" s="60" t="s">
        <v>149</v>
      </c>
      <c r="N46" s="60"/>
      <c r="O46" s="61" t="s">
        <v>370</v>
      </c>
      <c r="P46" s="61" t="s">
        <v>432</v>
      </c>
    </row>
    <row r="47" spans="1:16" ht="12.75" customHeight="1" thickBot="1" x14ac:dyDescent="0.25">
      <c r="A47" s="16" t="str">
        <f t="shared" si="0"/>
        <v> BBS 24 </v>
      </c>
      <c r="B47" s="5" t="str">
        <f t="shared" si="1"/>
        <v>I</v>
      </c>
      <c r="C47" s="16">
        <f t="shared" si="2"/>
        <v>42740.262999999999</v>
      </c>
      <c r="D47" s="17" t="str">
        <f t="shared" si="3"/>
        <v>vis</v>
      </c>
      <c r="E47" s="58">
        <f>VLOOKUP(C47,Active!C$21:E$959,3,FALSE)</f>
        <v>-45352.988403868112</v>
      </c>
      <c r="F47" s="5" t="s">
        <v>132</v>
      </c>
      <c r="G47" s="17" t="str">
        <f t="shared" si="4"/>
        <v>42740.263</v>
      </c>
      <c r="H47" s="16">
        <f t="shared" si="5"/>
        <v>-3331</v>
      </c>
      <c r="I47" s="59" t="s">
        <v>437</v>
      </c>
      <c r="J47" s="60" t="s">
        <v>438</v>
      </c>
      <c r="K47" s="59">
        <v>-3331</v>
      </c>
      <c r="L47" s="59" t="s">
        <v>374</v>
      </c>
      <c r="M47" s="60" t="s">
        <v>149</v>
      </c>
      <c r="N47" s="60"/>
      <c r="O47" s="61" t="s">
        <v>370</v>
      </c>
      <c r="P47" s="61" t="s">
        <v>432</v>
      </c>
    </row>
    <row r="48" spans="1:16" ht="12.75" customHeight="1" thickBot="1" x14ac:dyDescent="0.25">
      <c r="A48" s="16" t="str">
        <f t="shared" si="0"/>
        <v> BBS 24 </v>
      </c>
      <c r="B48" s="5" t="str">
        <f t="shared" si="1"/>
        <v>I</v>
      </c>
      <c r="C48" s="16">
        <f t="shared" si="2"/>
        <v>42746.286</v>
      </c>
      <c r="D48" s="17" t="str">
        <f t="shared" si="3"/>
        <v>vis</v>
      </c>
      <c r="E48" s="58">
        <f>VLOOKUP(C48,Active!C$21:E$959,3,FALSE)</f>
        <v>-45327.014108949792</v>
      </c>
      <c r="F48" s="5" t="s">
        <v>132</v>
      </c>
      <c r="G48" s="17" t="str">
        <f t="shared" si="4"/>
        <v>42746.286</v>
      </c>
      <c r="H48" s="16">
        <f t="shared" si="5"/>
        <v>-3305</v>
      </c>
      <c r="I48" s="59" t="s">
        <v>439</v>
      </c>
      <c r="J48" s="60" t="s">
        <v>440</v>
      </c>
      <c r="K48" s="59">
        <v>-3305</v>
      </c>
      <c r="L48" s="59" t="s">
        <v>391</v>
      </c>
      <c r="M48" s="60" t="s">
        <v>149</v>
      </c>
      <c r="N48" s="60"/>
      <c r="O48" s="61" t="s">
        <v>370</v>
      </c>
      <c r="P48" s="61" t="s">
        <v>432</v>
      </c>
    </row>
    <row r="49" spans="1:16" ht="12.75" customHeight="1" thickBot="1" x14ac:dyDescent="0.25">
      <c r="A49" s="16" t="str">
        <f t="shared" si="0"/>
        <v> BBS 26 </v>
      </c>
      <c r="B49" s="5" t="str">
        <f t="shared" si="1"/>
        <v>I</v>
      </c>
      <c r="C49" s="16">
        <f t="shared" si="2"/>
        <v>42782.46</v>
      </c>
      <c r="D49" s="17" t="str">
        <f t="shared" si="3"/>
        <v>vis</v>
      </c>
      <c r="E49" s="58">
        <f>VLOOKUP(C49,Active!C$21:E$959,3,FALSE)</f>
        <v>-45171.013088797823</v>
      </c>
      <c r="F49" s="5" t="s">
        <v>132</v>
      </c>
      <c r="G49" s="17" t="str">
        <f t="shared" si="4"/>
        <v>42782.460</v>
      </c>
      <c r="H49" s="16">
        <f t="shared" si="5"/>
        <v>-3149</v>
      </c>
      <c r="I49" s="59" t="s">
        <v>441</v>
      </c>
      <c r="J49" s="60" t="s">
        <v>442</v>
      </c>
      <c r="K49" s="59">
        <v>-3149</v>
      </c>
      <c r="L49" s="59" t="s">
        <v>391</v>
      </c>
      <c r="M49" s="60" t="s">
        <v>149</v>
      </c>
      <c r="N49" s="60"/>
      <c r="O49" s="61" t="s">
        <v>370</v>
      </c>
      <c r="P49" s="61" t="s">
        <v>443</v>
      </c>
    </row>
    <row r="50" spans="1:16" ht="12.75" customHeight="1" thickBot="1" x14ac:dyDescent="0.25">
      <c r="A50" s="16" t="str">
        <f t="shared" si="0"/>
        <v> BBS 29 </v>
      </c>
      <c r="B50" s="5" t="str">
        <f t="shared" si="1"/>
        <v>I</v>
      </c>
      <c r="C50" s="16">
        <f t="shared" si="2"/>
        <v>43011.561999999998</v>
      </c>
      <c r="D50" s="17" t="str">
        <f t="shared" si="3"/>
        <v>vis</v>
      </c>
      <c r="E50" s="58">
        <f>VLOOKUP(C50,Active!C$21:E$959,3,FALSE)</f>
        <v>-44183.006627835362</v>
      </c>
      <c r="F50" s="5" t="s">
        <v>132</v>
      </c>
      <c r="G50" s="17" t="str">
        <f t="shared" si="4"/>
        <v>43011.562</v>
      </c>
      <c r="H50" s="16">
        <f t="shared" si="5"/>
        <v>-2161</v>
      </c>
      <c r="I50" s="59" t="s">
        <v>444</v>
      </c>
      <c r="J50" s="60" t="s">
        <v>445</v>
      </c>
      <c r="K50" s="59">
        <v>-2161</v>
      </c>
      <c r="L50" s="59" t="s">
        <v>380</v>
      </c>
      <c r="M50" s="60" t="s">
        <v>149</v>
      </c>
      <c r="N50" s="60"/>
      <c r="O50" s="61" t="s">
        <v>370</v>
      </c>
      <c r="P50" s="61" t="s">
        <v>446</v>
      </c>
    </row>
    <row r="51" spans="1:16" ht="12.75" customHeight="1" thickBot="1" x14ac:dyDescent="0.25">
      <c r="A51" s="16" t="str">
        <f t="shared" si="0"/>
        <v> BBS 31 </v>
      </c>
      <c r="B51" s="5" t="str">
        <f t="shared" si="1"/>
        <v>I</v>
      </c>
      <c r="C51" s="16">
        <f t="shared" si="2"/>
        <v>43092.258000000002</v>
      </c>
      <c r="D51" s="17" t="str">
        <f t="shared" si="3"/>
        <v>vis</v>
      </c>
      <c r="E51" s="58">
        <f>VLOOKUP(C51,Active!C$21:E$959,3,FALSE)</f>
        <v>-43835.003688647441</v>
      </c>
      <c r="F51" s="5" t="s">
        <v>132</v>
      </c>
      <c r="G51" s="17" t="str">
        <f t="shared" si="4"/>
        <v>43092.258</v>
      </c>
      <c r="H51" s="16">
        <f t="shared" si="5"/>
        <v>-1813</v>
      </c>
      <c r="I51" s="59" t="s">
        <v>447</v>
      </c>
      <c r="J51" s="60" t="s">
        <v>448</v>
      </c>
      <c r="K51" s="59">
        <v>-1813</v>
      </c>
      <c r="L51" s="59" t="s">
        <v>396</v>
      </c>
      <c r="M51" s="60" t="s">
        <v>149</v>
      </c>
      <c r="N51" s="60"/>
      <c r="O51" s="61" t="s">
        <v>370</v>
      </c>
      <c r="P51" s="61" t="s">
        <v>449</v>
      </c>
    </row>
    <row r="52" spans="1:16" ht="12.75" customHeight="1" thickBot="1" x14ac:dyDescent="0.25">
      <c r="A52" s="16" t="str">
        <f t="shared" si="0"/>
        <v> BBS 31 </v>
      </c>
      <c r="B52" s="5" t="str">
        <f t="shared" si="1"/>
        <v>I</v>
      </c>
      <c r="C52" s="16">
        <f t="shared" si="2"/>
        <v>43109.415999999997</v>
      </c>
      <c r="D52" s="17" t="str">
        <f t="shared" si="3"/>
        <v>vis</v>
      </c>
      <c r="E52" s="58">
        <f>VLOOKUP(C52,Active!C$21:E$959,3,FALSE)</f>
        <v>-43761.009507639894</v>
      </c>
      <c r="F52" s="5" t="s">
        <v>132</v>
      </c>
      <c r="G52" s="17" t="str">
        <f t="shared" si="4"/>
        <v>43109.416</v>
      </c>
      <c r="H52" s="16">
        <f t="shared" si="5"/>
        <v>-1739</v>
      </c>
      <c r="I52" s="59" t="s">
        <v>458</v>
      </c>
      <c r="J52" s="60" t="s">
        <v>459</v>
      </c>
      <c r="K52" s="59">
        <v>-1739</v>
      </c>
      <c r="L52" s="59" t="s">
        <v>369</v>
      </c>
      <c r="M52" s="60" t="s">
        <v>149</v>
      </c>
      <c r="N52" s="60"/>
      <c r="O52" s="61" t="s">
        <v>370</v>
      </c>
      <c r="P52" s="61" t="s">
        <v>449</v>
      </c>
    </row>
    <row r="53" spans="1:16" ht="12.75" customHeight="1" thickBot="1" x14ac:dyDescent="0.25">
      <c r="A53" s="16" t="str">
        <f t="shared" si="0"/>
        <v> BBS 31 </v>
      </c>
      <c r="B53" s="5" t="str">
        <f t="shared" si="1"/>
        <v>I</v>
      </c>
      <c r="C53" s="16">
        <f t="shared" si="2"/>
        <v>43127.271999999997</v>
      </c>
      <c r="D53" s="17" t="str">
        <f t="shared" si="3"/>
        <v>vis</v>
      </c>
      <c r="E53" s="58">
        <f>VLOOKUP(C53,Active!C$21:E$959,3,FALSE)</f>
        <v>-43684.005189183728</v>
      </c>
      <c r="F53" s="5" t="s">
        <v>132</v>
      </c>
      <c r="G53" s="17" t="str">
        <f t="shared" si="4"/>
        <v>43127.272</v>
      </c>
      <c r="H53" s="16">
        <f t="shared" si="5"/>
        <v>-1662</v>
      </c>
      <c r="I53" s="59" t="s">
        <v>463</v>
      </c>
      <c r="J53" s="60" t="s">
        <v>464</v>
      </c>
      <c r="K53" s="59">
        <v>-1662</v>
      </c>
      <c r="L53" s="59" t="s">
        <v>396</v>
      </c>
      <c r="M53" s="60" t="s">
        <v>149</v>
      </c>
      <c r="N53" s="60"/>
      <c r="O53" s="61" t="s">
        <v>370</v>
      </c>
      <c r="P53" s="61" t="s">
        <v>449</v>
      </c>
    </row>
    <row r="54" spans="1:16" ht="12.75" customHeight="1" thickBot="1" x14ac:dyDescent="0.25">
      <c r="A54" s="16" t="str">
        <f t="shared" si="0"/>
        <v> BBS 34 </v>
      </c>
      <c r="B54" s="5" t="str">
        <f t="shared" si="1"/>
        <v>I</v>
      </c>
      <c r="C54" s="16">
        <f t="shared" si="2"/>
        <v>43347.56</v>
      </c>
      <c r="D54" s="17" t="str">
        <f t="shared" si="3"/>
        <v>vis</v>
      </c>
      <c r="E54" s="58">
        <f>VLOOKUP(C54,Active!C$21:E$959,3,FALSE)</f>
        <v>-42734.009260416184</v>
      </c>
      <c r="F54" s="5" t="s">
        <v>132</v>
      </c>
      <c r="G54" s="17" t="str">
        <f t="shared" si="4"/>
        <v>43347.560</v>
      </c>
      <c r="H54" s="16">
        <f t="shared" si="5"/>
        <v>-712</v>
      </c>
      <c r="I54" s="59" t="s">
        <v>468</v>
      </c>
      <c r="J54" s="60" t="s">
        <v>469</v>
      </c>
      <c r="K54" s="59">
        <v>-712</v>
      </c>
      <c r="L54" s="59" t="s">
        <v>391</v>
      </c>
      <c r="M54" s="60" t="s">
        <v>149</v>
      </c>
      <c r="N54" s="60"/>
      <c r="O54" s="61" t="s">
        <v>370</v>
      </c>
      <c r="P54" s="61" t="s">
        <v>470</v>
      </c>
    </row>
    <row r="55" spans="1:16" ht="12.75" customHeight="1" thickBot="1" x14ac:dyDescent="0.25">
      <c r="A55" s="16" t="str">
        <f t="shared" si="0"/>
        <v> BBS 35 </v>
      </c>
      <c r="B55" s="5" t="str">
        <f t="shared" si="1"/>
        <v>I</v>
      </c>
      <c r="C55" s="16">
        <f t="shared" si="2"/>
        <v>43410.631000000001</v>
      </c>
      <c r="D55" s="17" t="str">
        <f t="shared" si="3"/>
        <v>vis</v>
      </c>
      <c r="E55" s="58">
        <f>VLOOKUP(C55,Active!C$21:E$959,3,FALSE)</f>
        <v>-42462.014448064627</v>
      </c>
      <c r="F55" s="5" t="s">
        <v>132</v>
      </c>
      <c r="G55" s="17" t="str">
        <f t="shared" si="4"/>
        <v>43410.631</v>
      </c>
      <c r="H55" s="16">
        <f t="shared" si="5"/>
        <v>-440</v>
      </c>
      <c r="I55" s="59" t="s">
        <v>474</v>
      </c>
      <c r="J55" s="60" t="s">
        <v>475</v>
      </c>
      <c r="K55" s="59">
        <v>-440</v>
      </c>
      <c r="L55" s="59" t="s">
        <v>476</v>
      </c>
      <c r="M55" s="60" t="s">
        <v>149</v>
      </c>
      <c r="N55" s="60"/>
      <c r="O55" s="61" t="s">
        <v>370</v>
      </c>
      <c r="P55" s="61" t="s">
        <v>473</v>
      </c>
    </row>
    <row r="56" spans="1:16" ht="12.75" customHeight="1" thickBot="1" x14ac:dyDescent="0.25">
      <c r="A56" s="16" t="str">
        <f t="shared" si="0"/>
        <v> BBS 35 </v>
      </c>
      <c r="B56" s="5" t="str">
        <f t="shared" si="1"/>
        <v>I</v>
      </c>
      <c r="C56" s="16">
        <f t="shared" si="2"/>
        <v>43439.616999999998</v>
      </c>
      <c r="D56" s="17" t="str">
        <f t="shared" si="3"/>
        <v>vis</v>
      </c>
      <c r="E56" s="58">
        <f>VLOOKUP(C56,Active!C$21:E$959,3,FALSE)</f>
        <v>-42337.011806108399</v>
      </c>
      <c r="F56" s="5" t="s">
        <v>132</v>
      </c>
      <c r="G56" s="17" t="str">
        <f t="shared" si="4"/>
        <v>43439.617</v>
      </c>
      <c r="H56" s="16">
        <f t="shared" si="5"/>
        <v>-315</v>
      </c>
      <c r="I56" s="59" t="s">
        <v>477</v>
      </c>
      <c r="J56" s="60" t="s">
        <v>478</v>
      </c>
      <c r="K56" s="59">
        <v>-315</v>
      </c>
      <c r="L56" s="59" t="s">
        <v>391</v>
      </c>
      <c r="M56" s="60" t="s">
        <v>149</v>
      </c>
      <c r="N56" s="60"/>
      <c r="O56" s="61" t="s">
        <v>370</v>
      </c>
      <c r="P56" s="61" t="s">
        <v>473</v>
      </c>
    </row>
    <row r="57" spans="1:16" ht="12.75" customHeight="1" thickBot="1" x14ac:dyDescent="0.25">
      <c r="A57" s="16" t="str">
        <f t="shared" si="0"/>
        <v> BBS 35 </v>
      </c>
      <c r="B57" s="5" t="str">
        <f t="shared" si="1"/>
        <v>I</v>
      </c>
      <c r="C57" s="16">
        <f t="shared" si="2"/>
        <v>43453.298999999999</v>
      </c>
      <c r="D57" s="17" t="str">
        <f t="shared" si="3"/>
        <v>vis</v>
      </c>
      <c r="E57" s="58">
        <f>VLOOKUP(C57,Active!C$21:E$959,3,FALSE)</f>
        <v>-42278.007937094204</v>
      </c>
      <c r="F57" s="5" t="s">
        <v>132</v>
      </c>
      <c r="G57" s="17" t="str">
        <f t="shared" si="4"/>
        <v>43453.299</v>
      </c>
      <c r="H57" s="16">
        <f t="shared" si="5"/>
        <v>-256</v>
      </c>
      <c r="I57" s="59" t="s">
        <v>479</v>
      </c>
      <c r="J57" s="60" t="s">
        <v>480</v>
      </c>
      <c r="K57" s="59">
        <v>-256</v>
      </c>
      <c r="L57" s="59" t="s">
        <v>369</v>
      </c>
      <c r="M57" s="60" t="s">
        <v>149</v>
      </c>
      <c r="N57" s="60"/>
      <c r="O57" s="61" t="s">
        <v>370</v>
      </c>
      <c r="P57" s="61" t="s">
        <v>473</v>
      </c>
    </row>
    <row r="58" spans="1:16" ht="12.75" customHeight="1" thickBot="1" x14ac:dyDescent="0.25">
      <c r="A58" s="16" t="str">
        <f t="shared" si="0"/>
        <v> BBS 35 </v>
      </c>
      <c r="B58" s="5" t="str">
        <f t="shared" si="1"/>
        <v>I</v>
      </c>
      <c r="C58" s="16">
        <f t="shared" si="2"/>
        <v>43458.631000000001</v>
      </c>
      <c r="D58" s="17" t="str">
        <f t="shared" si="3"/>
        <v>vis</v>
      </c>
      <c r="E58" s="58">
        <f>VLOOKUP(C58,Active!C$21:E$959,3,FALSE)</f>
        <v>-42255.013591999646</v>
      </c>
      <c r="F58" s="5" t="s">
        <v>132</v>
      </c>
      <c r="G58" s="17" t="str">
        <f t="shared" si="4"/>
        <v>43458.631</v>
      </c>
      <c r="H58" s="16">
        <f t="shared" si="5"/>
        <v>-233</v>
      </c>
      <c r="I58" s="59" t="s">
        <v>481</v>
      </c>
      <c r="J58" s="60" t="s">
        <v>482</v>
      </c>
      <c r="K58" s="59">
        <v>-233</v>
      </c>
      <c r="L58" s="59" t="s">
        <v>476</v>
      </c>
      <c r="M58" s="60" t="s">
        <v>149</v>
      </c>
      <c r="N58" s="60"/>
      <c r="O58" s="61" t="s">
        <v>370</v>
      </c>
      <c r="P58" s="61" t="s">
        <v>473</v>
      </c>
    </row>
    <row r="59" spans="1:16" ht="12.75" customHeight="1" thickBot="1" x14ac:dyDescent="0.25">
      <c r="A59" s="16" t="str">
        <f t="shared" si="0"/>
        <v> BBS 36 </v>
      </c>
      <c r="B59" s="5" t="str">
        <f t="shared" si="1"/>
        <v>I</v>
      </c>
      <c r="C59" s="16">
        <f t="shared" si="2"/>
        <v>43481.358999999997</v>
      </c>
      <c r="D59" s="17" t="str">
        <f t="shared" si="3"/>
        <v>vis</v>
      </c>
      <c r="E59" s="58">
        <f>VLOOKUP(C59,Active!C$21:E$959,3,FALSE)</f>
        <v>-42156.9986866529</v>
      </c>
      <c r="F59" s="5" t="s">
        <v>132</v>
      </c>
      <c r="G59" s="17" t="str">
        <f t="shared" si="4"/>
        <v>43481.359</v>
      </c>
      <c r="H59" s="16">
        <f t="shared" si="5"/>
        <v>-135</v>
      </c>
      <c r="I59" s="59" t="s">
        <v>483</v>
      </c>
      <c r="J59" s="60" t="s">
        <v>484</v>
      </c>
      <c r="K59" s="59">
        <v>-135</v>
      </c>
      <c r="L59" s="59" t="s">
        <v>383</v>
      </c>
      <c r="M59" s="60" t="s">
        <v>149</v>
      </c>
      <c r="N59" s="60"/>
      <c r="O59" s="61" t="s">
        <v>370</v>
      </c>
      <c r="P59" s="61" t="s">
        <v>485</v>
      </c>
    </row>
    <row r="60" spans="1:16" ht="12.75" customHeight="1" thickBot="1" x14ac:dyDescent="0.25">
      <c r="A60" s="16" t="str">
        <f t="shared" si="0"/>
        <v> BBS 36 </v>
      </c>
      <c r="B60" s="5" t="str">
        <f t="shared" si="1"/>
        <v>I</v>
      </c>
      <c r="C60" s="16">
        <f t="shared" si="2"/>
        <v>43488.315999999999</v>
      </c>
      <c r="D60" s="17" t="str">
        <f t="shared" si="3"/>
        <v>vis</v>
      </c>
      <c r="E60" s="58">
        <f>VLOOKUP(C60,Active!C$21:E$959,3,FALSE)</f>
        <v>-42126.996500076973</v>
      </c>
      <c r="F60" s="5" t="s">
        <v>132</v>
      </c>
      <c r="G60" s="17" t="str">
        <f t="shared" si="4"/>
        <v>43488.316</v>
      </c>
      <c r="H60" s="16">
        <f t="shared" si="5"/>
        <v>-105</v>
      </c>
      <c r="I60" s="59" t="s">
        <v>486</v>
      </c>
      <c r="J60" s="60" t="s">
        <v>487</v>
      </c>
      <c r="K60" s="59">
        <v>-105</v>
      </c>
      <c r="L60" s="59" t="s">
        <v>383</v>
      </c>
      <c r="M60" s="60" t="s">
        <v>149</v>
      </c>
      <c r="N60" s="60"/>
      <c r="O60" s="61" t="s">
        <v>370</v>
      </c>
      <c r="P60" s="61" t="s">
        <v>485</v>
      </c>
    </row>
    <row r="61" spans="1:16" ht="12.75" customHeight="1" thickBot="1" x14ac:dyDescent="0.25">
      <c r="A61" s="16" t="str">
        <f t="shared" si="0"/>
        <v> BBS 38 </v>
      </c>
      <c r="B61" s="5" t="str">
        <f t="shared" si="1"/>
        <v>I</v>
      </c>
      <c r="C61" s="16">
        <f t="shared" si="2"/>
        <v>43734.574999999997</v>
      </c>
      <c r="D61" s="17" t="str">
        <f t="shared" si="3"/>
        <v>vis</v>
      </c>
      <c r="E61" s="58">
        <f>VLOOKUP(C61,Active!C$21:E$959,3,FALSE)</f>
        <v>-41065.000170624786</v>
      </c>
      <c r="F61" s="5" t="s">
        <v>132</v>
      </c>
      <c r="G61" s="17" t="str">
        <f t="shared" si="4"/>
        <v>43734.575</v>
      </c>
      <c r="H61" s="16">
        <f t="shared" si="5"/>
        <v>957</v>
      </c>
      <c r="I61" s="59" t="s">
        <v>488</v>
      </c>
      <c r="J61" s="60" t="s">
        <v>489</v>
      </c>
      <c r="K61" s="59">
        <v>957</v>
      </c>
      <c r="L61" s="59" t="s">
        <v>396</v>
      </c>
      <c r="M61" s="60" t="s">
        <v>149</v>
      </c>
      <c r="N61" s="60"/>
      <c r="O61" s="61" t="s">
        <v>370</v>
      </c>
      <c r="P61" s="61" t="s">
        <v>490</v>
      </c>
    </row>
    <row r="62" spans="1:16" ht="12.75" customHeight="1" thickBot="1" x14ac:dyDescent="0.25">
      <c r="A62" s="16" t="str">
        <f t="shared" si="0"/>
        <v> BBS 39 </v>
      </c>
      <c r="B62" s="5" t="str">
        <f t="shared" si="1"/>
        <v>I</v>
      </c>
      <c r="C62" s="16">
        <f t="shared" si="2"/>
        <v>43765.646000000001</v>
      </c>
      <c r="D62" s="17" t="str">
        <f t="shared" si="3"/>
        <v>vis</v>
      </c>
      <c r="E62" s="58">
        <f>VLOOKUP(C62,Active!C$21:E$959,3,FALSE)</f>
        <v>-40931.005928983206</v>
      </c>
      <c r="F62" s="5" t="s">
        <v>132</v>
      </c>
      <c r="G62" s="17" t="str">
        <f t="shared" si="4"/>
        <v>43765.646</v>
      </c>
      <c r="H62" s="16">
        <f t="shared" si="5"/>
        <v>1091</v>
      </c>
      <c r="I62" s="59" t="s">
        <v>491</v>
      </c>
      <c r="J62" s="60" t="s">
        <v>492</v>
      </c>
      <c r="K62" s="59">
        <v>1091</v>
      </c>
      <c r="L62" s="59" t="s">
        <v>369</v>
      </c>
      <c r="M62" s="60" t="s">
        <v>149</v>
      </c>
      <c r="N62" s="60"/>
      <c r="O62" s="61" t="s">
        <v>370</v>
      </c>
      <c r="P62" s="61" t="s">
        <v>493</v>
      </c>
    </row>
    <row r="63" spans="1:16" ht="12.75" customHeight="1" thickBot="1" x14ac:dyDescent="0.25">
      <c r="A63" s="16" t="str">
        <f t="shared" si="0"/>
        <v> BBS 39 </v>
      </c>
      <c r="B63" s="5" t="str">
        <f t="shared" si="1"/>
        <v>I</v>
      </c>
      <c r="C63" s="16">
        <f t="shared" si="2"/>
        <v>43767.5</v>
      </c>
      <c r="D63" s="17" t="str">
        <f t="shared" si="3"/>
        <v>vis</v>
      </c>
      <c r="E63" s="58">
        <f>VLOOKUP(C63,Active!C$21:E$959,3,FALSE)</f>
        <v>-40923.010520917698</v>
      </c>
      <c r="F63" s="5" t="s">
        <v>132</v>
      </c>
      <c r="G63" s="17" t="str">
        <f t="shared" si="4"/>
        <v>43767.500</v>
      </c>
      <c r="H63" s="16">
        <f t="shared" si="5"/>
        <v>1099</v>
      </c>
      <c r="I63" s="59" t="s">
        <v>494</v>
      </c>
      <c r="J63" s="60" t="s">
        <v>495</v>
      </c>
      <c r="K63" s="59">
        <v>1099</v>
      </c>
      <c r="L63" s="59" t="s">
        <v>391</v>
      </c>
      <c r="M63" s="60" t="s">
        <v>149</v>
      </c>
      <c r="N63" s="60"/>
      <c r="O63" s="61" t="s">
        <v>370</v>
      </c>
      <c r="P63" s="61" t="s">
        <v>493</v>
      </c>
    </row>
    <row r="64" spans="1:16" ht="12.75" customHeight="1" thickBot="1" x14ac:dyDescent="0.25">
      <c r="A64" s="16" t="str">
        <f t="shared" si="0"/>
        <v> AJ 102.1177 </v>
      </c>
      <c r="B64" s="5" t="str">
        <f t="shared" si="1"/>
        <v>I</v>
      </c>
      <c r="C64" s="16">
        <f t="shared" si="2"/>
        <v>43780.9499</v>
      </c>
      <c r="D64" s="17" t="str">
        <f t="shared" si="3"/>
        <v>vis</v>
      </c>
      <c r="E64" s="58">
        <f>VLOOKUP(C64,Active!C$21:E$959,3,FALSE)</f>
        <v>-40865.007587292945</v>
      </c>
      <c r="F64" s="5" t="s">
        <v>132</v>
      </c>
      <c r="G64" s="17" t="str">
        <f t="shared" si="4"/>
        <v>43780.9499</v>
      </c>
      <c r="H64" s="16">
        <f t="shared" si="5"/>
        <v>1157</v>
      </c>
      <c r="I64" s="59" t="s">
        <v>496</v>
      </c>
      <c r="J64" s="60" t="s">
        <v>497</v>
      </c>
      <c r="K64" s="59">
        <v>1157</v>
      </c>
      <c r="L64" s="59" t="s">
        <v>249</v>
      </c>
      <c r="M64" s="60" t="s">
        <v>264</v>
      </c>
      <c r="N64" s="60" t="s">
        <v>265</v>
      </c>
      <c r="O64" s="61" t="s">
        <v>498</v>
      </c>
      <c r="P64" s="61" t="s">
        <v>499</v>
      </c>
    </row>
    <row r="65" spans="1:16" ht="12.75" customHeight="1" thickBot="1" x14ac:dyDescent="0.25">
      <c r="A65" s="16" t="str">
        <f t="shared" si="0"/>
        <v> BBS 39 </v>
      </c>
      <c r="B65" s="5" t="str">
        <f t="shared" si="1"/>
        <v>I</v>
      </c>
      <c r="C65" s="16">
        <f t="shared" si="2"/>
        <v>43804.603999999999</v>
      </c>
      <c r="D65" s="17" t="str">
        <f t="shared" si="3"/>
        <v>vis</v>
      </c>
      <c r="E65" s="58">
        <f>VLOOKUP(C65,Active!C$21:E$959,3,FALSE)</f>
        <v>-40762.998859179475</v>
      </c>
      <c r="F65" s="5" t="s">
        <v>132</v>
      </c>
      <c r="G65" s="17" t="str">
        <f t="shared" si="4"/>
        <v>43804.604</v>
      </c>
      <c r="H65" s="16">
        <f t="shared" si="5"/>
        <v>1259</v>
      </c>
      <c r="I65" s="59" t="s">
        <v>502</v>
      </c>
      <c r="J65" s="60" t="s">
        <v>503</v>
      </c>
      <c r="K65" s="59">
        <v>1259</v>
      </c>
      <c r="L65" s="59" t="s">
        <v>396</v>
      </c>
      <c r="M65" s="60" t="s">
        <v>149</v>
      </c>
      <c r="N65" s="60"/>
      <c r="O65" s="61" t="s">
        <v>370</v>
      </c>
      <c r="P65" s="61" t="s">
        <v>493</v>
      </c>
    </row>
    <row r="66" spans="1:16" ht="12.75" customHeight="1" thickBot="1" x14ac:dyDescent="0.25">
      <c r="A66" s="16" t="str">
        <f t="shared" si="0"/>
        <v> BBS 39 </v>
      </c>
      <c r="B66" s="5" t="str">
        <f t="shared" si="1"/>
        <v>I</v>
      </c>
      <c r="C66" s="16">
        <f t="shared" si="2"/>
        <v>43805.53</v>
      </c>
      <c r="D66" s="17" t="str">
        <f t="shared" si="3"/>
        <v>vis</v>
      </c>
      <c r="E66" s="58">
        <f>VLOOKUP(C66,Active!C$21:E$959,3,FALSE)</f>
        <v>-40759.00546766456</v>
      </c>
      <c r="F66" s="5" t="s">
        <v>132</v>
      </c>
      <c r="G66" s="17" t="str">
        <f t="shared" si="4"/>
        <v>43805.530</v>
      </c>
      <c r="H66" s="16">
        <f t="shared" si="5"/>
        <v>1263</v>
      </c>
      <c r="I66" s="59" t="s">
        <v>504</v>
      </c>
      <c r="J66" s="60" t="s">
        <v>505</v>
      </c>
      <c r="K66" s="59">
        <v>1263</v>
      </c>
      <c r="L66" s="59" t="s">
        <v>369</v>
      </c>
      <c r="M66" s="60" t="s">
        <v>149</v>
      </c>
      <c r="N66" s="60"/>
      <c r="O66" s="61" t="s">
        <v>370</v>
      </c>
      <c r="P66" s="61" t="s">
        <v>493</v>
      </c>
    </row>
    <row r="67" spans="1:16" ht="12.75" customHeight="1" thickBot="1" x14ac:dyDescent="0.25">
      <c r="A67" s="16" t="str">
        <f t="shared" si="0"/>
        <v> BBS 40 </v>
      </c>
      <c r="B67" s="5" t="str">
        <f t="shared" si="1"/>
        <v>I</v>
      </c>
      <c r="C67" s="16">
        <f t="shared" si="2"/>
        <v>43821.298999999999</v>
      </c>
      <c r="D67" s="17" t="str">
        <f t="shared" si="3"/>
        <v>vis</v>
      </c>
      <c r="E67" s="58">
        <f>VLOOKUP(C67,Active!C$21:E$959,3,FALSE)</f>
        <v>-40691.001373929379</v>
      </c>
      <c r="F67" s="5" t="s">
        <v>132</v>
      </c>
      <c r="G67" s="17" t="str">
        <f t="shared" si="4"/>
        <v>43821.299</v>
      </c>
      <c r="H67" s="16">
        <f t="shared" si="5"/>
        <v>1331</v>
      </c>
      <c r="I67" s="59" t="s">
        <v>506</v>
      </c>
      <c r="J67" s="60" t="s">
        <v>507</v>
      </c>
      <c r="K67" s="59">
        <v>1331</v>
      </c>
      <c r="L67" s="59" t="s">
        <v>396</v>
      </c>
      <c r="M67" s="60" t="s">
        <v>149</v>
      </c>
      <c r="N67" s="60"/>
      <c r="O67" s="61" t="s">
        <v>370</v>
      </c>
      <c r="P67" s="61" t="s">
        <v>508</v>
      </c>
    </row>
    <row r="68" spans="1:16" ht="12.75" customHeight="1" thickBot="1" x14ac:dyDescent="0.25">
      <c r="A68" s="16" t="str">
        <f t="shared" si="0"/>
        <v> AJ 102.1177 </v>
      </c>
      <c r="B68" s="5" t="str">
        <f t="shared" si="1"/>
        <v>I</v>
      </c>
      <c r="C68" s="16">
        <f t="shared" si="2"/>
        <v>43830.804600000003</v>
      </c>
      <c r="D68" s="17" t="str">
        <f t="shared" si="3"/>
        <v>vis</v>
      </c>
      <c r="E68" s="58">
        <f>VLOOKUP(C68,Active!C$21:E$959,3,FALSE)</f>
        <v>-40650.008304399962</v>
      </c>
      <c r="F68" s="5" t="s">
        <v>132</v>
      </c>
      <c r="G68" s="17" t="str">
        <f t="shared" si="4"/>
        <v>43830.8046</v>
      </c>
      <c r="H68" s="16">
        <f t="shared" si="5"/>
        <v>1372</v>
      </c>
      <c r="I68" s="59" t="s">
        <v>509</v>
      </c>
      <c r="J68" s="60" t="s">
        <v>510</v>
      </c>
      <c r="K68" s="59">
        <v>1372</v>
      </c>
      <c r="L68" s="59" t="s">
        <v>158</v>
      </c>
      <c r="M68" s="60" t="s">
        <v>264</v>
      </c>
      <c r="N68" s="60" t="s">
        <v>265</v>
      </c>
      <c r="O68" s="61" t="s">
        <v>498</v>
      </c>
      <c r="P68" s="61" t="s">
        <v>499</v>
      </c>
    </row>
    <row r="69" spans="1:16" ht="12.75" customHeight="1" thickBot="1" x14ac:dyDescent="0.25">
      <c r="A69" s="16" t="str">
        <f t="shared" si="0"/>
        <v> AJ 102.1177 </v>
      </c>
      <c r="B69" s="5" t="str">
        <f t="shared" si="1"/>
        <v>I</v>
      </c>
      <c r="C69" s="16">
        <f t="shared" si="2"/>
        <v>43831.732300000003</v>
      </c>
      <c r="D69" s="17" t="str">
        <f t="shared" si="3"/>
        <v>vis</v>
      </c>
      <c r="E69" s="58">
        <f>VLOOKUP(C69,Active!C$21:E$959,3,FALSE)</f>
        <v>-40646.007581604717</v>
      </c>
      <c r="F69" s="5" t="s">
        <v>132</v>
      </c>
      <c r="G69" s="17" t="str">
        <f t="shared" si="4"/>
        <v>43831.7323</v>
      </c>
      <c r="H69" s="16">
        <f t="shared" si="5"/>
        <v>1376</v>
      </c>
      <c r="I69" s="59" t="s">
        <v>511</v>
      </c>
      <c r="J69" s="60" t="s">
        <v>512</v>
      </c>
      <c r="K69" s="59">
        <v>1376</v>
      </c>
      <c r="L69" s="59" t="s">
        <v>249</v>
      </c>
      <c r="M69" s="60" t="s">
        <v>264</v>
      </c>
      <c r="N69" s="60" t="s">
        <v>265</v>
      </c>
      <c r="O69" s="61" t="s">
        <v>498</v>
      </c>
      <c r="P69" s="61" t="s">
        <v>499</v>
      </c>
    </row>
    <row r="70" spans="1:16" ht="12.75" customHeight="1" thickBot="1" x14ac:dyDescent="0.25">
      <c r="A70" s="16" t="str">
        <f t="shared" si="0"/>
        <v> AJ 102.1177 </v>
      </c>
      <c r="B70" s="5" t="str">
        <f t="shared" si="1"/>
        <v>I</v>
      </c>
      <c r="C70" s="16">
        <f t="shared" si="2"/>
        <v>43832.659599999999</v>
      </c>
      <c r="D70" s="17" t="str">
        <f t="shared" si="3"/>
        <v>vis</v>
      </c>
      <c r="E70" s="58">
        <f>VLOOKUP(C70,Active!C$21:E$959,3,FALSE)</f>
        <v>-40642.008583816634</v>
      </c>
      <c r="F70" s="5" t="s">
        <v>132</v>
      </c>
      <c r="G70" s="17" t="str">
        <f t="shared" si="4"/>
        <v>43832.6596</v>
      </c>
      <c r="H70" s="16">
        <f t="shared" si="5"/>
        <v>1380</v>
      </c>
      <c r="I70" s="59" t="s">
        <v>513</v>
      </c>
      <c r="J70" s="60" t="s">
        <v>514</v>
      </c>
      <c r="K70" s="59">
        <v>1380</v>
      </c>
      <c r="L70" s="59" t="s">
        <v>158</v>
      </c>
      <c r="M70" s="60" t="s">
        <v>264</v>
      </c>
      <c r="N70" s="60" t="s">
        <v>265</v>
      </c>
      <c r="O70" s="61" t="s">
        <v>498</v>
      </c>
      <c r="P70" s="61" t="s">
        <v>499</v>
      </c>
    </row>
    <row r="71" spans="1:16" ht="12.75" customHeight="1" thickBot="1" x14ac:dyDescent="0.25">
      <c r="A71" s="16" t="str">
        <f t="shared" si="0"/>
        <v> AJ 102.1177 </v>
      </c>
      <c r="B71" s="5" t="str">
        <f t="shared" si="1"/>
        <v>I</v>
      </c>
      <c r="C71" s="16">
        <f t="shared" si="2"/>
        <v>43840.775699999998</v>
      </c>
      <c r="D71" s="17" t="str">
        <f t="shared" si="3"/>
        <v>vis</v>
      </c>
      <c r="E71" s="58">
        <f>VLOOKUP(C71,Active!C$21:E$959,3,FALSE)</f>
        <v>-40607.00775781853</v>
      </c>
      <c r="F71" s="5" t="s">
        <v>132</v>
      </c>
      <c r="G71" s="17" t="str">
        <f t="shared" si="4"/>
        <v>43840.7757</v>
      </c>
      <c r="H71" s="16">
        <f t="shared" si="5"/>
        <v>1415</v>
      </c>
      <c r="I71" s="59" t="s">
        <v>515</v>
      </c>
      <c r="J71" s="60" t="s">
        <v>516</v>
      </c>
      <c r="K71" s="59">
        <v>1415</v>
      </c>
      <c r="L71" s="59" t="s">
        <v>249</v>
      </c>
      <c r="M71" s="60" t="s">
        <v>264</v>
      </c>
      <c r="N71" s="60" t="s">
        <v>265</v>
      </c>
      <c r="O71" s="61" t="s">
        <v>498</v>
      </c>
      <c r="P71" s="61" t="s">
        <v>499</v>
      </c>
    </row>
    <row r="72" spans="1:16" ht="12.75" customHeight="1" thickBot="1" x14ac:dyDescent="0.25">
      <c r="A72" s="16" t="str">
        <f t="shared" si="0"/>
        <v> AJ 102.1177 </v>
      </c>
      <c r="B72" s="5" t="str">
        <f t="shared" si="1"/>
        <v>I</v>
      </c>
      <c r="C72" s="16">
        <f t="shared" si="2"/>
        <v>43843.790200000003</v>
      </c>
      <c r="D72" s="17" t="str">
        <f t="shared" si="3"/>
        <v>vis</v>
      </c>
      <c r="E72" s="58">
        <f>VLOOKUP(C72,Active!C$21:E$959,3,FALSE)</f>
        <v>-40594.007672805848</v>
      </c>
      <c r="F72" s="5" t="s">
        <v>132</v>
      </c>
      <c r="G72" s="17" t="str">
        <f t="shared" si="4"/>
        <v>43843.7902</v>
      </c>
      <c r="H72" s="16">
        <f t="shared" si="5"/>
        <v>1428</v>
      </c>
      <c r="I72" s="59" t="s">
        <v>517</v>
      </c>
      <c r="J72" s="60" t="s">
        <v>518</v>
      </c>
      <c r="K72" s="59">
        <v>1428</v>
      </c>
      <c r="L72" s="59" t="s">
        <v>249</v>
      </c>
      <c r="M72" s="60" t="s">
        <v>264</v>
      </c>
      <c r="N72" s="60" t="s">
        <v>265</v>
      </c>
      <c r="O72" s="61" t="s">
        <v>498</v>
      </c>
      <c r="P72" s="61" t="s">
        <v>499</v>
      </c>
    </row>
    <row r="73" spans="1:16" ht="12.75" customHeight="1" thickBot="1" x14ac:dyDescent="0.25">
      <c r="A73" s="16" t="str">
        <f t="shared" si="0"/>
        <v> BBS 41 </v>
      </c>
      <c r="B73" s="5" t="str">
        <f t="shared" si="1"/>
        <v>I</v>
      </c>
      <c r="C73" s="16">
        <f t="shared" si="2"/>
        <v>43852.368000000002</v>
      </c>
      <c r="D73" s="17" t="str">
        <f t="shared" si="3"/>
        <v>vis</v>
      </c>
      <c r="E73" s="58">
        <f>VLOOKUP(C73,Active!C$21:E$959,3,FALSE)</f>
        <v>-40557.015757323476</v>
      </c>
      <c r="F73" s="5" t="s">
        <v>132</v>
      </c>
      <c r="G73" s="17" t="str">
        <f t="shared" si="4"/>
        <v>43852.368</v>
      </c>
      <c r="H73" s="16">
        <f t="shared" si="5"/>
        <v>1465</v>
      </c>
      <c r="I73" s="59" t="s">
        <v>519</v>
      </c>
      <c r="J73" s="60" t="s">
        <v>520</v>
      </c>
      <c r="K73" s="59">
        <v>1465</v>
      </c>
      <c r="L73" s="59" t="s">
        <v>476</v>
      </c>
      <c r="M73" s="60" t="s">
        <v>149</v>
      </c>
      <c r="N73" s="60"/>
      <c r="O73" s="61" t="s">
        <v>370</v>
      </c>
      <c r="P73" s="61" t="s">
        <v>521</v>
      </c>
    </row>
    <row r="74" spans="1:16" ht="12.75" customHeight="1" thickBot="1" x14ac:dyDescent="0.25">
      <c r="A74" s="16" t="str">
        <f t="shared" si="0"/>
        <v> AJ 102.1177 </v>
      </c>
      <c r="B74" s="5" t="str">
        <f t="shared" si="1"/>
        <v>I</v>
      </c>
      <c r="C74" s="16">
        <f t="shared" si="2"/>
        <v>43887.6155</v>
      </c>
      <c r="D74" s="17" t="str">
        <f t="shared" si="3"/>
        <v>vis</v>
      </c>
      <c r="E74" s="58">
        <f>VLOOKUP(C74,Active!C$21:E$959,3,FALSE)</f>
        <v>-40405.010284945354</v>
      </c>
      <c r="F74" s="5" t="s">
        <v>132</v>
      </c>
      <c r="G74" s="17" t="str">
        <f t="shared" si="4"/>
        <v>43887.6155</v>
      </c>
      <c r="H74" s="16">
        <f t="shared" si="5"/>
        <v>1617</v>
      </c>
      <c r="I74" s="59" t="s">
        <v>522</v>
      </c>
      <c r="J74" s="60" t="s">
        <v>523</v>
      </c>
      <c r="K74" s="59">
        <v>1617</v>
      </c>
      <c r="L74" s="59" t="s">
        <v>177</v>
      </c>
      <c r="M74" s="60" t="s">
        <v>264</v>
      </c>
      <c r="N74" s="60" t="s">
        <v>265</v>
      </c>
      <c r="O74" s="61" t="s">
        <v>498</v>
      </c>
      <c r="P74" s="61" t="s">
        <v>499</v>
      </c>
    </row>
    <row r="75" spans="1:16" ht="12.75" customHeight="1" thickBot="1" x14ac:dyDescent="0.25">
      <c r="A75" s="16" t="str">
        <f t="shared" ref="A75:A138" si="6">P75</f>
        <v> BBS 41 </v>
      </c>
      <c r="B75" s="5" t="str">
        <f t="shared" ref="B75:B138" si="7">IF(H75=INT(H75),"I","II")</f>
        <v>I</v>
      </c>
      <c r="C75" s="16">
        <f t="shared" ref="C75:C138" si="8">1*G75</f>
        <v>43888.311999999998</v>
      </c>
      <c r="D75" s="17" t="str">
        <f t="shared" ref="D75:D138" si="9">VLOOKUP(F75,I$1:J$5,2,FALSE)</f>
        <v>vis</v>
      </c>
      <c r="E75" s="58">
        <f>VLOOKUP(C75,Active!C$21:E$959,3,FALSE)</f>
        <v>-40402.006616273502</v>
      </c>
      <c r="F75" s="5" t="s">
        <v>132</v>
      </c>
      <c r="G75" s="17" t="str">
        <f t="shared" ref="G75:G138" si="10">MID(I75,3,LEN(I75)-3)</f>
        <v>43888.312</v>
      </c>
      <c r="H75" s="16">
        <f t="shared" ref="H75:H138" si="11">1*K75</f>
        <v>1620</v>
      </c>
      <c r="I75" s="59" t="s">
        <v>524</v>
      </c>
      <c r="J75" s="60" t="s">
        <v>525</v>
      </c>
      <c r="K75" s="59">
        <v>1620</v>
      </c>
      <c r="L75" s="59" t="s">
        <v>369</v>
      </c>
      <c r="M75" s="60" t="s">
        <v>149</v>
      </c>
      <c r="N75" s="60"/>
      <c r="O75" s="61" t="s">
        <v>370</v>
      </c>
      <c r="P75" s="61" t="s">
        <v>521</v>
      </c>
    </row>
    <row r="76" spans="1:16" ht="12.75" customHeight="1" thickBot="1" x14ac:dyDescent="0.25">
      <c r="A76" s="16" t="str">
        <f t="shared" si="6"/>
        <v> BBS 42 </v>
      </c>
      <c r="B76" s="5" t="str">
        <f t="shared" si="7"/>
        <v>I</v>
      </c>
      <c r="C76" s="16">
        <f t="shared" si="8"/>
        <v>43918.224999999999</v>
      </c>
      <c r="D76" s="17" t="str">
        <f t="shared" si="9"/>
        <v>vis</v>
      </c>
      <c r="E76" s="58">
        <f>VLOOKUP(C76,Active!C$21:E$959,3,FALSE)</f>
        <v>-40273.006270284503</v>
      </c>
      <c r="F76" s="5" t="s">
        <v>132</v>
      </c>
      <c r="G76" s="17" t="str">
        <f t="shared" si="10"/>
        <v>43918.225</v>
      </c>
      <c r="H76" s="16">
        <f t="shared" si="11"/>
        <v>1749</v>
      </c>
      <c r="I76" s="59" t="s">
        <v>526</v>
      </c>
      <c r="J76" s="60" t="s">
        <v>527</v>
      </c>
      <c r="K76" s="59">
        <v>1749</v>
      </c>
      <c r="L76" s="59" t="s">
        <v>369</v>
      </c>
      <c r="M76" s="60" t="s">
        <v>149</v>
      </c>
      <c r="N76" s="60"/>
      <c r="O76" s="61" t="s">
        <v>370</v>
      </c>
      <c r="P76" s="61" t="s">
        <v>528</v>
      </c>
    </row>
    <row r="77" spans="1:16" ht="12.75" customHeight="1" thickBot="1" x14ac:dyDescent="0.25">
      <c r="A77" s="16" t="str">
        <f t="shared" si="6"/>
        <v> BBS 44 </v>
      </c>
      <c r="B77" s="5" t="str">
        <f t="shared" si="7"/>
        <v>I</v>
      </c>
      <c r="C77" s="16">
        <f t="shared" si="8"/>
        <v>44079.614000000001</v>
      </c>
      <c r="D77" s="17" t="str">
        <f t="shared" si="9"/>
        <v>vis</v>
      </c>
      <c r="E77" s="58">
        <f>VLOOKUP(C77,Active!C$21:E$959,3,FALSE)</f>
        <v>-39577.013329462185</v>
      </c>
      <c r="F77" s="5" t="s">
        <v>132</v>
      </c>
      <c r="G77" s="17" t="str">
        <f t="shared" si="10"/>
        <v>44079.614</v>
      </c>
      <c r="H77" s="16">
        <f t="shared" si="11"/>
        <v>2445</v>
      </c>
      <c r="I77" s="59" t="s">
        <v>529</v>
      </c>
      <c r="J77" s="60" t="s">
        <v>530</v>
      </c>
      <c r="K77" s="59">
        <v>2445</v>
      </c>
      <c r="L77" s="59" t="s">
        <v>476</v>
      </c>
      <c r="M77" s="60" t="s">
        <v>149</v>
      </c>
      <c r="N77" s="60"/>
      <c r="O77" s="61" t="s">
        <v>370</v>
      </c>
      <c r="P77" s="61" t="s">
        <v>531</v>
      </c>
    </row>
    <row r="78" spans="1:16" ht="12.75" customHeight="1" thickBot="1" x14ac:dyDescent="0.25">
      <c r="A78" s="16" t="str">
        <f t="shared" si="6"/>
        <v> BBS 44 </v>
      </c>
      <c r="B78" s="5" t="str">
        <f t="shared" si="7"/>
        <v>I</v>
      </c>
      <c r="C78" s="16">
        <f t="shared" si="8"/>
        <v>44087.5</v>
      </c>
      <c r="D78" s="17" t="str">
        <f t="shared" si="9"/>
        <v>vis</v>
      </c>
      <c r="E78" s="58">
        <f>VLOOKUP(C78,Active!C$21:E$959,3,FALSE)</f>
        <v>-39543.004813817846</v>
      </c>
      <c r="F78" s="5" t="s">
        <v>132</v>
      </c>
      <c r="G78" s="17" t="str">
        <f t="shared" si="10"/>
        <v>44087.500</v>
      </c>
      <c r="H78" s="16">
        <f t="shared" si="11"/>
        <v>2479</v>
      </c>
      <c r="I78" s="59" t="s">
        <v>532</v>
      </c>
      <c r="J78" s="60" t="s">
        <v>533</v>
      </c>
      <c r="K78" s="59">
        <v>2479</v>
      </c>
      <c r="L78" s="59" t="s">
        <v>369</v>
      </c>
      <c r="M78" s="60" t="s">
        <v>149</v>
      </c>
      <c r="N78" s="60"/>
      <c r="O78" s="61" t="s">
        <v>370</v>
      </c>
      <c r="P78" s="61" t="s">
        <v>531</v>
      </c>
    </row>
    <row r="79" spans="1:16" ht="12.75" customHeight="1" thickBot="1" x14ac:dyDescent="0.25">
      <c r="A79" s="16" t="str">
        <f t="shared" si="6"/>
        <v> BBS 45 </v>
      </c>
      <c r="B79" s="5" t="str">
        <f t="shared" si="7"/>
        <v>I</v>
      </c>
      <c r="C79" s="16">
        <f t="shared" si="8"/>
        <v>44118.572</v>
      </c>
      <c r="D79" s="17" t="str">
        <f t="shared" si="9"/>
        <v>vis</v>
      </c>
      <c r="E79" s="58">
        <f>VLOOKUP(C79,Active!C$21:E$959,3,FALSE)</f>
        <v>-39409.006259658454</v>
      </c>
      <c r="F79" s="5" t="s">
        <v>132</v>
      </c>
      <c r="G79" s="17" t="str">
        <f t="shared" si="10"/>
        <v>44118.572</v>
      </c>
      <c r="H79" s="16">
        <f t="shared" si="11"/>
        <v>2613</v>
      </c>
      <c r="I79" s="59" t="s">
        <v>534</v>
      </c>
      <c r="J79" s="60" t="s">
        <v>535</v>
      </c>
      <c r="K79" s="59">
        <v>2613</v>
      </c>
      <c r="L79" s="59" t="s">
        <v>391</v>
      </c>
      <c r="M79" s="60" t="s">
        <v>149</v>
      </c>
      <c r="N79" s="60"/>
      <c r="O79" s="61" t="s">
        <v>370</v>
      </c>
      <c r="P79" s="61" t="s">
        <v>536</v>
      </c>
    </row>
    <row r="80" spans="1:16" ht="12.75" customHeight="1" thickBot="1" x14ac:dyDescent="0.25">
      <c r="A80" s="16" t="str">
        <f t="shared" si="6"/>
        <v> BBS 45 </v>
      </c>
      <c r="B80" s="5" t="str">
        <f t="shared" si="7"/>
        <v>I</v>
      </c>
      <c r="C80" s="16">
        <f t="shared" si="8"/>
        <v>44133.411999999997</v>
      </c>
      <c r="D80" s="17" t="str">
        <f t="shared" si="9"/>
        <v>vis</v>
      </c>
      <c r="E80" s="58">
        <f>VLOOKUP(C80,Active!C$21:E$959,3,FALSE)</f>
        <v>-39345.008494991715</v>
      </c>
      <c r="F80" s="5" t="s">
        <v>132</v>
      </c>
      <c r="G80" s="17" t="str">
        <f t="shared" si="10"/>
        <v>44133.412</v>
      </c>
      <c r="H80" s="16">
        <f t="shared" si="11"/>
        <v>2677</v>
      </c>
      <c r="I80" s="59" t="s">
        <v>537</v>
      </c>
      <c r="J80" s="60" t="s">
        <v>538</v>
      </c>
      <c r="K80" s="59">
        <v>2677</v>
      </c>
      <c r="L80" s="59" t="s">
        <v>391</v>
      </c>
      <c r="M80" s="60" t="s">
        <v>149</v>
      </c>
      <c r="N80" s="60"/>
      <c r="O80" s="61" t="s">
        <v>370</v>
      </c>
      <c r="P80" s="61" t="s">
        <v>536</v>
      </c>
    </row>
    <row r="81" spans="1:16" ht="12.75" customHeight="1" thickBot="1" x14ac:dyDescent="0.25">
      <c r="A81" s="16" t="str">
        <f t="shared" si="6"/>
        <v> BBS 45 </v>
      </c>
      <c r="B81" s="5" t="str">
        <f t="shared" si="7"/>
        <v>I</v>
      </c>
      <c r="C81" s="16">
        <f t="shared" si="8"/>
        <v>44143.381999999998</v>
      </c>
      <c r="D81" s="17" t="str">
        <f t="shared" si="9"/>
        <v>vis</v>
      </c>
      <c r="E81" s="58">
        <f>VLOOKUP(C81,Active!C$21:E$959,3,FALSE)</f>
        <v>-39302.01269217988</v>
      </c>
      <c r="F81" s="5" t="s">
        <v>132</v>
      </c>
      <c r="G81" s="17" t="str">
        <f t="shared" si="10"/>
        <v>44143.382</v>
      </c>
      <c r="H81" s="16">
        <f t="shared" si="11"/>
        <v>2720</v>
      </c>
      <c r="I81" s="59" t="s">
        <v>539</v>
      </c>
      <c r="J81" s="60" t="s">
        <v>540</v>
      </c>
      <c r="K81" s="59">
        <v>2720</v>
      </c>
      <c r="L81" s="59" t="s">
        <v>476</v>
      </c>
      <c r="M81" s="60" t="s">
        <v>149</v>
      </c>
      <c r="N81" s="60"/>
      <c r="O81" s="61" t="s">
        <v>370</v>
      </c>
      <c r="P81" s="61" t="s">
        <v>536</v>
      </c>
    </row>
    <row r="82" spans="1:16" ht="12.75" customHeight="1" thickBot="1" x14ac:dyDescent="0.25">
      <c r="A82" s="16" t="str">
        <f t="shared" si="6"/>
        <v> BBS 45 </v>
      </c>
      <c r="B82" s="5" t="str">
        <f t="shared" si="7"/>
        <v>I</v>
      </c>
      <c r="C82" s="16">
        <f t="shared" si="8"/>
        <v>44143.616000000002</v>
      </c>
      <c r="D82" s="17" t="str">
        <f t="shared" si="9"/>
        <v>vis</v>
      </c>
      <c r="E82" s="58">
        <f>VLOOKUP(C82,Active!C$21:E$959,3,FALSE)</f>
        <v>-39301.003563006547</v>
      </c>
      <c r="F82" s="5" t="s">
        <v>132</v>
      </c>
      <c r="G82" s="17" t="str">
        <f t="shared" si="10"/>
        <v>44143.616</v>
      </c>
      <c r="H82" s="16">
        <f t="shared" si="11"/>
        <v>2721</v>
      </c>
      <c r="I82" s="59" t="s">
        <v>541</v>
      </c>
      <c r="J82" s="60" t="s">
        <v>542</v>
      </c>
      <c r="K82" s="59">
        <v>2721</v>
      </c>
      <c r="L82" s="59" t="s">
        <v>380</v>
      </c>
      <c r="M82" s="60" t="s">
        <v>149</v>
      </c>
      <c r="N82" s="60"/>
      <c r="O82" s="61" t="s">
        <v>370</v>
      </c>
      <c r="P82" s="61" t="s">
        <v>536</v>
      </c>
    </row>
    <row r="83" spans="1:16" ht="12.75" customHeight="1" thickBot="1" x14ac:dyDescent="0.25">
      <c r="A83" s="16" t="str">
        <f t="shared" si="6"/>
        <v> BBS 45 </v>
      </c>
      <c r="B83" s="5" t="str">
        <f t="shared" si="7"/>
        <v>I</v>
      </c>
      <c r="C83" s="16">
        <f t="shared" si="8"/>
        <v>44203.440999999999</v>
      </c>
      <c r="D83" s="17" t="str">
        <f t="shared" si="9"/>
        <v>vis</v>
      </c>
      <c r="E83" s="58">
        <f>VLOOKUP(C83,Active!C$21:E$959,3,FALSE)</f>
        <v>-39043.007183546404</v>
      </c>
      <c r="F83" s="5" t="s">
        <v>132</v>
      </c>
      <c r="G83" s="17" t="str">
        <f t="shared" si="10"/>
        <v>44203.441</v>
      </c>
      <c r="H83" s="16">
        <f t="shared" si="11"/>
        <v>2979</v>
      </c>
      <c r="I83" s="59" t="s">
        <v>548</v>
      </c>
      <c r="J83" s="60" t="s">
        <v>549</v>
      </c>
      <c r="K83" s="59">
        <v>2979</v>
      </c>
      <c r="L83" s="59" t="s">
        <v>391</v>
      </c>
      <c r="M83" s="60" t="s">
        <v>149</v>
      </c>
      <c r="N83" s="60"/>
      <c r="O83" s="61" t="s">
        <v>370</v>
      </c>
      <c r="P83" s="61" t="s">
        <v>536</v>
      </c>
    </row>
    <row r="84" spans="1:16" ht="12.75" customHeight="1" thickBot="1" x14ac:dyDescent="0.25">
      <c r="A84" s="16" t="str">
        <f t="shared" si="6"/>
        <v> BBS 45 </v>
      </c>
      <c r="B84" s="5" t="str">
        <f t="shared" si="7"/>
        <v>I</v>
      </c>
      <c r="C84" s="16">
        <f t="shared" si="8"/>
        <v>44206.457000000002</v>
      </c>
      <c r="D84" s="17" t="str">
        <f t="shared" si="9"/>
        <v>vis</v>
      </c>
      <c r="E84" s="58">
        <f>VLOOKUP(C84,Active!C$21:E$959,3,FALSE)</f>
        <v>-39030.000629756971</v>
      </c>
      <c r="F84" s="5" t="s">
        <v>132</v>
      </c>
      <c r="G84" s="17" t="str">
        <f t="shared" si="10"/>
        <v>44206.457</v>
      </c>
      <c r="H84" s="16">
        <f t="shared" si="11"/>
        <v>2992</v>
      </c>
      <c r="I84" s="59" t="s">
        <v>550</v>
      </c>
      <c r="J84" s="60" t="s">
        <v>551</v>
      </c>
      <c r="K84" s="59">
        <v>2992</v>
      </c>
      <c r="L84" s="59" t="s">
        <v>396</v>
      </c>
      <c r="M84" s="60" t="s">
        <v>149</v>
      </c>
      <c r="N84" s="60"/>
      <c r="O84" s="61" t="s">
        <v>370</v>
      </c>
      <c r="P84" s="61" t="s">
        <v>536</v>
      </c>
    </row>
    <row r="85" spans="1:16" ht="12.75" customHeight="1" thickBot="1" x14ac:dyDescent="0.25">
      <c r="A85" s="16" t="str">
        <f t="shared" si="6"/>
        <v> BBS 46 </v>
      </c>
      <c r="B85" s="5" t="str">
        <f t="shared" si="7"/>
        <v>I</v>
      </c>
      <c r="C85" s="16">
        <f t="shared" si="8"/>
        <v>44225.470999999998</v>
      </c>
      <c r="D85" s="17" t="str">
        <f t="shared" si="9"/>
        <v>vis</v>
      </c>
      <c r="E85" s="58">
        <f>VLOOKUP(C85,Active!C$21:E$959,3,FALSE)</f>
        <v>-38948.002415648254</v>
      </c>
      <c r="F85" s="5" t="s">
        <v>132</v>
      </c>
      <c r="G85" s="17" t="str">
        <f t="shared" si="10"/>
        <v>44225.471</v>
      </c>
      <c r="H85" s="16">
        <f t="shared" si="11"/>
        <v>3074</v>
      </c>
      <c r="I85" s="59" t="s">
        <v>555</v>
      </c>
      <c r="J85" s="60" t="s">
        <v>556</v>
      </c>
      <c r="K85" s="59">
        <v>3074</v>
      </c>
      <c r="L85" s="59" t="s">
        <v>380</v>
      </c>
      <c r="M85" s="60" t="s">
        <v>149</v>
      </c>
      <c r="N85" s="60"/>
      <c r="O85" s="61" t="s">
        <v>370</v>
      </c>
      <c r="P85" s="61" t="s">
        <v>554</v>
      </c>
    </row>
    <row r="86" spans="1:16" ht="12.75" customHeight="1" thickBot="1" x14ac:dyDescent="0.25">
      <c r="A86" s="16" t="str">
        <f t="shared" si="6"/>
        <v> BBS 46 </v>
      </c>
      <c r="B86" s="5" t="str">
        <f t="shared" si="7"/>
        <v>I</v>
      </c>
      <c r="C86" s="16">
        <f t="shared" si="8"/>
        <v>44253.296000000002</v>
      </c>
      <c r="D86" s="17" t="str">
        <f t="shared" si="9"/>
        <v>vis</v>
      </c>
      <c r="E86" s="58">
        <f>VLOOKUP(C86,Active!C$21:E$959,3,FALSE)</f>
        <v>-38828.006606898067</v>
      </c>
      <c r="F86" s="5" t="s">
        <v>132</v>
      </c>
      <c r="G86" s="17" t="str">
        <f t="shared" si="10"/>
        <v>44253.296</v>
      </c>
      <c r="H86" s="16">
        <f t="shared" si="11"/>
        <v>3194</v>
      </c>
      <c r="I86" s="59" t="s">
        <v>557</v>
      </c>
      <c r="J86" s="60" t="s">
        <v>558</v>
      </c>
      <c r="K86" s="59">
        <v>3194</v>
      </c>
      <c r="L86" s="59" t="s">
        <v>391</v>
      </c>
      <c r="M86" s="60" t="s">
        <v>149</v>
      </c>
      <c r="N86" s="60"/>
      <c r="O86" s="61" t="s">
        <v>370</v>
      </c>
      <c r="P86" s="61" t="s">
        <v>554</v>
      </c>
    </row>
    <row r="87" spans="1:16" ht="12.75" customHeight="1" thickBot="1" x14ac:dyDescent="0.25">
      <c r="A87" s="16" t="str">
        <f t="shared" si="6"/>
        <v> AJ 102.1177 </v>
      </c>
      <c r="B87" s="5" t="str">
        <f t="shared" si="7"/>
        <v>I</v>
      </c>
      <c r="C87" s="16">
        <f t="shared" si="8"/>
        <v>44281.587200000002</v>
      </c>
      <c r="D87" s="17" t="str">
        <f t="shared" si="9"/>
        <v>vis</v>
      </c>
      <c r="E87" s="58">
        <f>VLOOKUP(C87,Active!C$21:E$959,3,FALSE)</f>
        <v>-38706.00030233337</v>
      </c>
      <c r="F87" s="5" t="s">
        <v>132</v>
      </c>
      <c r="G87" s="17" t="str">
        <f t="shared" si="10"/>
        <v>44281.5872</v>
      </c>
      <c r="H87" s="16">
        <f t="shared" si="11"/>
        <v>3316</v>
      </c>
      <c r="I87" s="59" t="s">
        <v>559</v>
      </c>
      <c r="J87" s="60" t="s">
        <v>560</v>
      </c>
      <c r="K87" s="59">
        <v>3316</v>
      </c>
      <c r="L87" s="59" t="s">
        <v>561</v>
      </c>
      <c r="M87" s="60" t="s">
        <v>264</v>
      </c>
      <c r="N87" s="60" t="s">
        <v>265</v>
      </c>
      <c r="O87" s="61" t="s">
        <v>498</v>
      </c>
      <c r="P87" s="61" t="s">
        <v>499</v>
      </c>
    </row>
    <row r="88" spans="1:16" ht="12.75" customHeight="1" thickBot="1" x14ac:dyDescent="0.25">
      <c r="A88" s="16" t="str">
        <f t="shared" si="6"/>
        <v> BBS 46 </v>
      </c>
      <c r="B88" s="5" t="str">
        <f t="shared" si="7"/>
        <v>I</v>
      </c>
      <c r="C88" s="16">
        <f t="shared" si="8"/>
        <v>44282.285000000003</v>
      </c>
      <c r="D88" s="17" t="str">
        <f t="shared" si="9"/>
        <v>vis</v>
      </c>
      <c r="E88" s="58">
        <f>VLOOKUP(C88,Active!C$21:E$959,3,FALSE)</f>
        <v>-38702.991027388322</v>
      </c>
      <c r="F88" s="5" t="s">
        <v>132</v>
      </c>
      <c r="G88" s="17" t="str">
        <f t="shared" si="10"/>
        <v>44282.285</v>
      </c>
      <c r="H88" s="16">
        <f t="shared" si="11"/>
        <v>3319</v>
      </c>
      <c r="I88" s="59" t="s">
        <v>562</v>
      </c>
      <c r="J88" s="60" t="s">
        <v>563</v>
      </c>
      <c r="K88" s="59">
        <v>3319</v>
      </c>
      <c r="L88" s="59" t="s">
        <v>377</v>
      </c>
      <c r="M88" s="60" t="s">
        <v>149</v>
      </c>
      <c r="N88" s="60"/>
      <c r="O88" s="61" t="s">
        <v>370</v>
      </c>
      <c r="P88" s="61" t="s">
        <v>554</v>
      </c>
    </row>
    <row r="89" spans="1:16" ht="12.75" customHeight="1" thickBot="1" x14ac:dyDescent="0.25">
      <c r="A89" s="16" t="str">
        <f t="shared" si="6"/>
        <v> BBS 49 </v>
      </c>
      <c r="B89" s="5" t="str">
        <f t="shared" si="7"/>
        <v>I</v>
      </c>
      <c r="C89" s="16">
        <f t="shared" si="8"/>
        <v>44461.53</v>
      </c>
      <c r="D89" s="17" t="str">
        <f t="shared" si="9"/>
        <v>vis</v>
      </c>
      <c r="E89" s="58">
        <f>VLOOKUP(C89,Active!C$21:E$959,3,FALSE)</f>
        <v>-37929.99376810986</v>
      </c>
      <c r="F89" s="5" t="s">
        <v>132</v>
      </c>
      <c r="G89" s="17" t="str">
        <f t="shared" si="10"/>
        <v>44461.530</v>
      </c>
      <c r="H89" s="16">
        <f t="shared" si="11"/>
        <v>4092</v>
      </c>
      <c r="I89" s="59" t="s">
        <v>564</v>
      </c>
      <c r="J89" s="60" t="s">
        <v>565</v>
      </c>
      <c r="K89" s="59">
        <v>4092</v>
      </c>
      <c r="L89" s="59" t="s">
        <v>383</v>
      </c>
      <c r="M89" s="60" t="s">
        <v>149</v>
      </c>
      <c r="N89" s="60"/>
      <c r="O89" s="61" t="s">
        <v>370</v>
      </c>
      <c r="P89" s="61" t="s">
        <v>566</v>
      </c>
    </row>
    <row r="90" spans="1:16" ht="12.75" customHeight="1" thickBot="1" x14ac:dyDescent="0.25">
      <c r="A90" s="16" t="str">
        <f t="shared" si="6"/>
        <v> BBS 49 </v>
      </c>
      <c r="B90" s="5" t="str">
        <f t="shared" si="7"/>
        <v>I</v>
      </c>
      <c r="C90" s="16">
        <f t="shared" si="8"/>
        <v>44466.63</v>
      </c>
      <c r="D90" s="17" t="str">
        <f t="shared" si="9"/>
        <v>vis</v>
      </c>
      <c r="E90" s="58">
        <f>VLOOKUP(C90,Active!C$21:E$959,3,FALSE)</f>
        <v>-37907.999927152967</v>
      </c>
      <c r="F90" s="5" t="s">
        <v>132</v>
      </c>
      <c r="G90" s="17" t="str">
        <f t="shared" si="10"/>
        <v>44466.630</v>
      </c>
      <c r="H90" s="16">
        <f t="shared" si="11"/>
        <v>4114</v>
      </c>
      <c r="I90" s="59" t="s">
        <v>567</v>
      </c>
      <c r="J90" s="60" t="s">
        <v>568</v>
      </c>
      <c r="K90" s="59">
        <v>4114</v>
      </c>
      <c r="L90" s="59" t="s">
        <v>396</v>
      </c>
      <c r="M90" s="60" t="s">
        <v>149</v>
      </c>
      <c r="N90" s="60"/>
      <c r="O90" s="61" t="s">
        <v>370</v>
      </c>
      <c r="P90" s="61" t="s">
        <v>566</v>
      </c>
    </row>
    <row r="91" spans="1:16" ht="12.75" customHeight="1" thickBot="1" x14ac:dyDescent="0.25">
      <c r="A91" s="16" t="str">
        <f t="shared" si="6"/>
        <v> BBS 50 </v>
      </c>
      <c r="B91" s="5" t="str">
        <f t="shared" si="7"/>
        <v>I</v>
      </c>
      <c r="C91" s="16">
        <f t="shared" si="8"/>
        <v>44484.487000000001</v>
      </c>
      <c r="D91" s="17" t="str">
        <f t="shared" si="9"/>
        <v>vis</v>
      </c>
      <c r="E91" s="58">
        <f>VLOOKUP(C91,Active!C$21:E$959,3,FALSE)</f>
        <v>-37830.991296178945</v>
      </c>
      <c r="F91" s="5" t="s">
        <v>132</v>
      </c>
      <c r="G91" s="17" t="str">
        <f t="shared" si="10"/>
        <v>44484.487</v>
      </c>
      <c r="H91" s="16">
        <f t="shared" si="11"/>
        <v>4191</v>
      </c>
      <c r="I91" s="59" t="s">
        <v>569</v>
      </c>
      <c r="J91" s="60" t="s">
        <v>570</v>
      </c>
      <c r="K91" s="59">
        <v>4191</v>
      </c>
      <c r="L91" s="59" t="s">
        <v>377</v>
      </c>
      <c r="M91" s="60" t="s">
        <v>149</v>
      </c>
      <c r="N91" s="60"/>
      <c r="O91" s="61" t="s">
        <v>571</v>
      </c>
      <c r="P91" s="61" t="s">
        <v>572</v>
      </c>
    </row>
    <row r="92" spans="1:16" ht="12.75" customHeight="1" thickBot="1" x14ac:dyDescent="0.25">
      <c r="A92" s="16" t="str">
        <f t="shared" si="6"/>
        <v> BBS 50 </v>
      </c>
      <c r="B92" s="5" t="str">
        <f t="shared" si="7"/>
        <v>I</v>
      </c>
      <c r="C92" s="16">
        <f t="shared" si="8"/>
        <v>44487.5</v>
      </c>
      <c r="D92" s="17" t="str">
        <f t="shared" si="9"/>
        <v>vis</v>
      </c>
      <c r="E92" s="58">
        <f>VLOOKUP(C92,Active!C$21:E$959,3,FALSE)</f>
        <v>-37817.997679943037</v>
      </c>
      <c r="F92" s="5" t="s">
        <v>132</v>
      </c>
      <c r="G92" s="17" t="str">
        <f t="shared" si="10"/>
        <v>44487.500</v>
      </c>
      <c r="H92" s="16">
        <f t="shared" si="11"/>
        <v>4204</v>
      </c>
      <c r="I92" s="59" t="s">
        <v>573</v>
      </c>
      <c r="J92" s="60" t="s">
        <v>574</v>
      </c>
      <c r="K92" s="59">
        <v>4204</v>
      </c>
      <c r="L92" s="59" t="s">
        <v>396</v>
      </c>
      <c r="M92" s="60" t="s">
        <v>149</v>
      </c>
      <c r="N92" s="60"/>
      <c r="O92" s="61" t="s">
        <v>571</v>
      </c>
      <c r="P92" s="61" t="s">
        <v>572</v>
      </c>
    </row>
    <row r="93" spans="1:16" ht="12.75" customHeight="1" thickBot="1" x14ac:dyDescent="0.25">
      <c r="A93" s="16" t="str">
        <f t="shared" si="6"/>
        <v> BBS 50 </v>
      </c>
      <c r="B93" s="5" t="str">
        <f t="shared" si="7"/>
        <v>I</v>
      </c>
      <c r="C93" s="16">
        <f t="shared" si="8"/>
        <v>44489.586000000003</v>
      </c>
      <c r="D93" s="17" t="str">
        <f t="shared" si="9"/>
        <v>vis</v>
      </c>
      <c r="E93" s="58">
        <f>VLOOKUP(C93,Active!C$21:E$959,3,FALSE)</f>
        <v>-37809.001767739865</v>
      </c>
      <c r="F93" s="5" t="s">
        <v>132</v>
      </c>
      <c r="G93" s="17" t="str">
        <f t="shared" si="10"/>
        <v>44489.586</v>
      </c>
      <c r="H93" s="16">
        <f t="shared" si="11"/>
        <v>4213</v>
      </c>
      <c r="I93" s="59" t="s">
        <v>575</v>
      </c>
      <c r="J93" s="60" t="s">
        <v>576</v>
      </c>
      <c r="K93" s="59">
        <v>4213</v>
      </c>
      <c r="L93" s="59" t="s">
        <v>380</v>
      </c>
      <c r="M93" s="60" t="s">
        <v>149</v>
      </c>
      <c r="N93" s="60"/>
      <c r="O93" s="61" t="s">
        <v>370</v>
      </c>
      <c r="P93" s="61" t="s">
        <v>572</v>
      </c>
    </row>
    <row r="94" spans="1:16" ht="12.75" customHeight="1" thickBot="1" x14ac:dyDescent="0.25">
      <c r="A94" s="16" t="str">
        <f t="shared" si="6"/>
        <v> BBS 50 </v>
      </c>
      <c r="B94" s="5" t="str">
        <f t="shared" si="7"/>
        <v>I</v>
      </c>
      <c r="C94" s="16">
        <f t="shared" si="8"/>
        <v>44490.514999999999</v>
      </c>
      <c r="D94" s="17" t="str">
        <f t="shared" si="9"/>
        <v>vis</v>
      </c>
      <c r="E94" s="58">
        <f>VLOOKUP(C94,Active!C$21:E$959,3,FALSE)</f>
        <v>-37804.995438671453</v>
      </c>
      <c r="F94" s="5" t="s">
        <v>132</v>
      </c>
      <c r="G94" s="17" t="str">
        <f t="shared" si="10"/>
        <v>44490.515</v>
      </c>
      <c r="H94" s="16">
        <f t="shared" si="11"/>
        <v>4217</v>
      </c>
      <c r="I94" s="59" t="s">
        <v>577</v>
      </c>
      <c r="J94" s="60" t="s">
        <v>578</v>
      </c>
      <c r="K94" s="59">
        <v>4217</v>
      </c>
      <c r="L94" s="59" t="s">
        <v>383</v>
      </c>
      <c r="M94" s="60" t="s">
        <v>149</v>
      </c>
      <c r="N94" s="60"/>
      <c r="O94" s="61" t="s">
        <v>571</v>
      </c>
      <c r="P94" s="61" t="s">
        <v>572</v>
      </c>
    </row>
    <row r="95" spans="1:16" ht="12.75" customHeight="1" thickBot="1" x14ac:dyDescent="0.25">
      <c r="A95" s="16" t="str">
        <f t="shared" si="6"/>
        <v> BBS 50 </v>
      </c>
      <c r="B95" s="5" t="str">
        <f t="shared" si="7"/>
        <v>I</v>
      </c>
      <c r="C95" s="16">
        <f t="shared" si="8"/>
        <v>44491.438999999998</v>
      </c>
      <c r="D95" s="17" t="str">
        <f t="shared" si="9"/>
        <v>vis</v>
      </c>
      <c r="E95" s="58">
        <f>VLOOKUP(C95,Active!C$21:E$959,3,FALSE)</f>
        <v>-37801.010672192206</v>
      </c>
      <c r="F95" s="5" t="s">
        <v>132</v>
      </c>
      <c r="G95" s="17" t="str">
        <f t="shared" si="10"/>
        <v>44491.439</v>
      </c>
      <c r="H95" s="16">
        <f t="shared" si="11"/>
        <v>4221</v>
      </c>
      <c r="I95" s="59" t="s">
        <v>579</v>
      </c>
      <c r="J95" s="60" t="s">
        <v>580</v>
      </c>
      <c r="K95" s="59">
        <v>4221</v>
      </c>
      <c r="L95" s="59" t="s">
        <v>476</v>
      </c>
      <c r="M95" s="60" t="s">
        <v>149</v>
      </c>
      <c r="N95" s="60"/>
      <c r="O95" s="61" t="s">
        <v>581</v>
      </c>
      <c r="P95" s="61" t="s">
        <v>572</v>
      </c>
    </row>
    <row r="96" spans="1:16" ht="12.75" customHeight="1" thickBot="1" x14ac:dyDescent="0.25">
      <c r="A96" s="16" t="str">
        <f t="shared" si="6"/>
        <v> BBS 51 </v>
      </c>
      <c r="B96" s="5" t="str">
        <f t="shared" si="7"/>
        <v>I</v>
      </c>
      <c r="C96" s="16">
        <f t="shared" si="8"/>
        <v>44491.440999999999</v>
      </c>
      <c r="D96" s="17" t="str">
        <f t="shared" si="9"/>
        <v>vis</v>
      </c>
      <c r="E96" s="58">
        <f>VLOOKUP(C96,Active!C$21:E$959,3,FALSE)</f>
        <v>-37801.002047156537</v>
      </c>
      <c r="F96" s="5" t="s">
        <v>132</v>
      </c>
      <c r="G96" s="17" t="str">
        <f t="shared" si="10"/>
        <v>44491.441</v>
      </c>
      <c r="H96" s="16">
        <f t="shared" si="11"/>
        <v>4221</v>
      </c>
      <c r="I96" s="59" t="s">
        <v>582</v>
      </c>
      <c r="J96" s="60" t="s">
        <v>583</v>
      </c>
      <c r="K96" s="59">
        <v>4221</v>
      </c>
      <c r="L96" s="59" t="s">
        <v>380</v>
      </c>
      <c r="M96" s="60" t="s">
        <v>149</v>
      </c>
      <c r="N96" s="60"/>
      <c r="O96" s="61" t="s">
        <v>584</v>
      </c>
      <c r="P96" s="61" t="s">
        <v>585</v>
      </c>
    </row>
    <row r="97" spans="1:16" ht="12.75" customHeight="1" thickBot="1" x14ac:dyDescent="0.25">
      <c r="A97" s="16" t="str">
        <f t="shared" si="6"/>
        <v> BBS 50 </v>
      </c>
      <c r="B97" s="5" t="str">
        <f t="shared" si="7"/>
        <v>I</v>
      </c>
      <c r="C97" s="16">
        <f t="shared" si="8"/>
        <v>44491.442000000003</v>
      </c>
      <c r="D97" s="17" t="str">
        <f t="shared" si="9"/>
        <v>vis</v>
      </c>
      <c r="E97" s="58">
        <f>VLOOKUP(C97,Active!C$21:E$959,3,FALSE)</f>
        <v>-37800.997734638688</v>
      </c>
      <c r="F97" s="5" t="s">
        <v>132</v>
      </c>
      <c r="G97" s="17" t="str">
        <f t="shared" si="10"/>
        <v>44491.442</v>
      </c>
      <c r="H97" s="16">
        <f t="shared" si="11"/>
        <v>4221</v>
      </c>
      <c r="I97" s="59" t="s">
        <v>586</v>
      </c>
      <c r="J97" s="60" t="s">
        <v>587</v>
      </c>
      <c r="K97" s="59">
        <v>4221</v>
      </c>
      <c r="L97" s="59" t="s">
        <v>396</v>
      </c>
      <c r="M97" s="60" t="s">
        <v>149</v>
      </c>
      <c r="N97" s="60"/>
      <c r="O97" s="61" t="s">
        <v>571</v>
      </c>
      <c r="P97" s="61" t="s">
        <v>572</v>
      </c>
    </row>
    <row r="98" spans="1:16" ht="12.75" customHeight="1" thickBot="1" x14ac:dyDescent="0.25">
      <c r="A98" s="16" t="str">
        <f t="shared" si="6"/>
        <v> BBS 50 </v>
      </c>
      <c r="B98" s="5" t="str">
        <f t="shared" si="7"/>
        <v>I</v>
      </c>
      <c r="C98" s="16">
        <f t="shared" si="8"/>
        <v>44491.442000000003</v>
      </c>
      <c r="D98" s="17" t="str">
        <f t="shared" si="9"/>
        <v>vis</v>
      </c>
      <c r="E98" s="58">
        <f>VLOOKUP(C98,Active!C$21:E$959,3,FALSE)</f>
        <v>-37800.997734638688</v>
      </c>
      <c r="F98" s="5" t="s">
        <v>132</v>
      </c>
      <c r="G98" s="17" t="str">
        <f t="shared" si="10"/>
        <v>44491.442</v>
      </c>
      <c r="H98" s="16">
        <f t="shared" si="11"/>
        <v>4221</v>
      </c>
      <c r="I98" s="59" t="s">
        <v>586</v>
      </c>
      <c r="J98" s="60" t="s">
        <v>587</v>
      </c>
      <c r="K98" s="59">
        <v>4221</v>
      </c>
      <c r="L98" s="59" t="s">
        <v>396</v>
      </c>
      <c r="M98" s="60" t="s">
        <v>149</v>
      </c>
      <c r="N98" s="60"/>
      <c r="O98" s="61" t="s">
        <v>588</v>
      </c>
      <c r="P98" s="61" t="s">
        <v>572</v>
      </c>
    </row>
    <row r="99" spans="1:16" ht="12.75" customHeight="1" thickBot="1" x14ac:dyDescent="0.25">
      <c r="A99" s="16" t="str">
        <f t="shared" si="6"/>
        <v> AJ 102.1177 </v>
      </c>
      <c r="B99" s="5" t="str">
        <f t="shared" si="7"/>
        <v>I</v>
      </c>
      <c r="C99" s="16">
        <f t="shared" si="8"/>
        <v>44495.847199999997</v>
      </c>
      <c r="D99" s="17" t="str">
        <f t="shared" si="9"/>
        <v>vis</v>
      </c>
      <c r="E99" s="58">
        <f>VLOOKUP(C99,Active!C$21:E$959,3,FALSE)</f>
        <v>-37782.000231073347</v>
      </c>
      <c r="F99" s="5" t="s">
        <v>132</v>
      </c>
      <c r="G99" s="17" t="str">
        <f t="shared" si="10"/>
        <v>44495.8472</v>
      </c>
      <c r="H99" s="16">
        <f t="shared" si="11"/>
        <v>4240</v>
      </c>
      <c r="I99" s="59" t="s">
        <v>589</v>
      </c>
      <c r="J99" s="60" t="s">
        <v>590</v>
      </c>
      <c r="K99" s="59">
        <v>4240</v>
      </c>
      <c r="L99" s="59" t="s">
        <v>330</v>
      </c>
      <c r="M99" s="60" t="s">
        <v>264</v>
      </c>
      <c r="N99" s="60" t="s">
        <v>265</v>
      </c>
      <c r="O99" s="61" t="s">
        <v>498</v>
      </c>
      <c r="P99" s="61" t="s">
        <v>499</v>
      </c>
    </row>
    <row r="100" spans="1:16" ht="12.75" customHeight="1" thickBot="1" x14ac:dyDescent="0.25">
      <c r="A100" s="16" t="str">
        <f t="shared" si="6"/>
        <v> BBS 50 </v>
      </c>
      <c r="B100" s="5" t="str">
        <f t="shared" si="7"/>
        <v>I</v>
      </c>
      <c r="C100" s="16">
        <f t="shared" si="8"/>
        <v>44497.470999999998</v>
      </c>
      <c r="D100" s="17" t="str">
        <f t="shared" si="9"/>
        <v>vis</v>
      </c>
      <c r="E100" s="58">
        <f>VLOOKUP(C100,Active!C$21:E$959,3,FALSE)</f>
        <v>-37774.997564613383</v>
      </c>
      <c r="F100" s="5" t="s">
        <v>132</v>
      </c>
      <c r="G100" s="17" t="str">
        <f t="shared" si="10"/>
        <v>44497.471</v>
      </c>
      <c r="H100" s="16">
        <f t="shared" si="11"/>
        <v>4247</v>
      </c>
      <c r="I100" s="59" t="s">
        <v>591</v>
      </c>
      <c r="J100" s="60" t="s">
        <v>592</v>
      </c>
      <c r="K100" s="59">
        <v>4247</v>
      </c>
      <c r="L100" s="59" t="s">
        <v>396</v>
      </c>
      <c r="M100" s="60" t="s">
        <v>149</v>
      </c>
      <c r="N100" s="60"/>
      <c r="O100" s="61" t="s">
        <v>370</v>
      </c>
      <c r="P100" s="61" t="s">
        <v>572</v>
      </c>
    </row>
    <row r="101" spans="1:16" ht="12.75" customHeight="1" thickBot="1" x14ac:dyDescent="0.25">
      <c r="A101" s="16" t="str">
        <f t="shared" si="6"/>
        <v> BBS 50 </v>
      </c>
      <c r="B101" s="5" t="str">
        <f t="shared" si="7"/>
        <v>I</v>
      </c>
      <c r="C101" s="16">
        <f t="shared" si="8"/>
        <v>44497.472000000002</v>
      </c>
      <c r="D101" s="17" t="str">
        <f t="shared" si="9"/>
        <v>vis</v>
      </c>
      <c r="E101" s="58">
        <f>VLOOKUP(C101,Active!C$21:E$959,3,FALSE)</f>
        <v>-37774.993252095526</v>
      </c>
      <c r="F101" s="5" t="s">
        <v>132</v>
      </c>
      <c r="G101" s="17" t="str">
        <f t="shared" si="10"/>
        <v>44497.472</v>
      </c>
      <c r="H101" s="16">
        <f t="shared" si="11"/>
        <v>4247</v>
      </c>
      <c r="I101" s="59" t="s">
        <v>593</v>
      </c>
      <c r="J101" s="60" t="s">
        <v>594</v>
      </c>
      <c r="K101" s="59">
        <v>4247</v>
      </c>
      <c r="L101" s="59" t="s">
        <v>383</v>
      </c>
      <c r="M101" s="60" t="s">
        <v>149</v>
      </c>
      <c r="N101" s="60"/>
      <c r="O101" s="61" t="s">
        <v>571</v>
      </c>
      <c r="P101" s="61" t="s">
        <v>572</v>
      </c>
    </row>
    <row r="102" spans="1:16" ht="13.5" thickBot="1" x14ac:dyDescent="0.25">
      <c r="A102" s="16" t="str">
        <f t="shared" si="6"/>
        <v> AJ 102.1177 </v>
      </c>
      <c r="B102" s="5" t="str">
        <f t="shared" si="7"/>
        <v>I</v>
      </c>
      <c r="C102" s="16">
        <f t="shared" si="8"/>
        <v>44498.861700000001</v>
      </c>
      <c r="D102" s="17" t="str">
        <f t="shared" si="9"/>
        <v>vis</v>
      </c>
      <c r="E102" s="58">
        <f>VLOOKUP(C102,Active!C$21:E$959,3,FALSE)</f>
        <v>-37769.000146060665</v>
      </c>
      <c r="F102" s="5" t="s">
        <v>132</v>
      </c>
      <c r="G102" s="17" t="str">
        <f t="shared" si="10"/>
        <v>44498.8617</v>
      </c>
      <c r="H102" s="16">
        <f t="shared" si="11"/>
        <v>4253</v>
      </c>
      <c r="I102" s="59" t="s">
        <v>595</v>
      </c>
      <c r="J102" s="60" t="s">
        <v>596</v>
      </c>
      <c r="K102" s="59">
        <v>4253</v>
      </c>
      <c r="L102" s="59" t="s">
        <v>330</v>
      </c>
      <c r="M102" s="60" t="s">
        <v>264</v>
      </c>
      <c r="N102" s="60" t="s">
        <v>265</v>
      </c>
      <c r="O102" s="61" t="s">
        <v>498</v>
      </c>
      <c r="P102" s="61" t="s">
        <v>499</v>
      </c>
    </row>
    <row r="103" spans="1:16" ht="13.5" thickBot="1" x14ac:dyDescent="0.25">
      <c r="A103" s="16" t="str">
        <f t="shared" si="6"/>
        <v> BBS 50 </v>
      </c>
      <c r="B103" s="5" t="str">
        <f t="shared" si="7"/>
        <v>I</v>
      </c>
      <c r="C103" s="16">
        <f t="shared" si="8"/>
        <v>44499.557999999997</v>
      </c>
      <c r="D103" s="17" t="str">
        <f t="shared" si="9"/>
        <v>vis</v>
      </c>
      <c r="E103" s="58">
        <f>VLOOKUP(C103,Active!C$21:E$959,3,FALSE)</f>
        <v>-37765.99733989239</v>
      </c>
      <c r="F103" s="5" t="s">
        <v>132</v>
      </c>
      <c r="G103" s="17" t="str">
        <f t="shared" si="10"/>
        <v>44499.558</v>
      </c>
      <c r="H103" s="16">
        <f t="shared" si="11"/>
        <v>4256</v>
      </c>
      <c r="I103" s="59" t="s">
        <v>597</v>
      </c>
      <c r="J103" s="60" t="s">
        <v>598</v>
      </c>
      <c r="K103" s="59">
        <v>4256</v>
      </c>
      <c r="L103" s="59" t="s">
        <v>396</v>
      </c>
      <c r="M103" s="60" t="s">
        <v>149</v>
      </c>
      <c r="N103" s="60"/>
      <c r="O103" s="61" t="s">
        <v>581</v>
      </c>
      <c r="P103" s="61" t="s">
        <v>572</v>
      </c>
    </row>
    <row r="104" spans="1:16" ht="13.5" thickBot="1" x14ac:dyDescent="0.25">
      <c r="A104" s="16" t="str">
        <f t="shared" si="6"/>
        <v> BBS 50 </v>
      </c>
      <c r="B104" s="5" t="str">
        <f t="shared" si="7"/>
        <v>I</v>
      </c>
      <c r="C104" s="16">
        <f t="shared" si="8"/>
        <v>44499.557999999997</v>
      </c>
      <c r="D104" s="17" t="str">
        <f t="shared" si="9"/>
        <v>vis</v>
      </c>
      <c r="E104" s="58">
        <f>VLOOKUP(C104,Active!C$21:E$959,3,FALSE)</f>
        <v>-37765.99733989239</v>
      </c>
      <c r="F104" s="5" t="s">
        <v>132</v>
      </c>
      <c r="G104" s="17" t="str">
        <f t="shared" si="10"/>
        <v>44499.558</v>
      </c>
      <c r="H104" s="16">
        <f t="shared" si="11"/>
        <v>4256</v>
      </c>
      <c r="I104" s="59" t="s">
        <v>597</v>
      </c>
      <c r="J104" s="60" t="s">
        <v>598</v>
      </c>
      <c r="K104" s="59">
        <v>4256</v>
      </c>
      <c r="L104" s="59" t="s">
        <v>396</v>
      </c>
      <c r="M104" s="60" t="s">
        <v>149</v>
      </c>
      <c r="N104" s="60"/>
      <c r="O104" s="61" t="s">
        <v>588</v>
      </c>
      <c r="P104" s="61" t="s">
        <v>572</v>
      </c>
    </row>
    <row r="105" spans="1:16" ht="13.5" thickBot="1" x14ac:dyDescent="0.25">
      <c r="A105" s="16" t="str">
        <f t="shared" si="6"/>
        <v> BBS 50 </v>
      </c>
      <c r="B105" s="5" t="str">
        <f t="shared" si="7"/>
        <v>I</v>
      </c>
      <c r="C105" s="16">
        <f t="shared" si="8"/>
        <v>44499.559000000001</v>
      </c>
      <c r="D105" s="17" t="str">
        <f t="shared" si="9"/>
        <v>vis</v>
      </c>
      <c r="E105" s="58">
        <f>VLOOKUP(C105,Active!C$21:E$959,3,FALSE)</f>
        <v>-37765.993027374541</v>
      </c>
      <c r="F105" s="5" t="s">
        <v>132</v>
      </c>
      <c r="G105" s="17" t="str">
        <f t="shared" si="10"/>
        <v>44499.559</v>
      </c>
      <c r="H105" s="16">
        <f t="shared" si="11"/>
        <v>4256</v>
      </c>
      <c r="I105" s="59" t="s">
        <v>599</v>
      </c>
      <c r="J105" s="60" t="s">
        <v>600</v>
      </c>
      <c r="K105" s="59">
        <v>4256</v>
      </c>
      <c r="L105" s="59" t="s">
        <v>383</v>
      </c>
      <c r="M105" s="60" t="s">
        <v>149</v>
      </c>
      <c r="N105" s="60"/>
      <c r="O105" s="61" t="s">
        <v>571</v>
      </c>
      <c r="P105" s="61" t="s">
        <v>572</v>
      </c>
    </row>
    <row r="106" spans="1:16" ht="13.5" thickBot="1" x14ac:dyDescent="0.25">
      <c r="A106" s="16" t="str">
        <f t="shared" si="6"/>
        <v> BBS 50 </v>
      </c>
      <c r="B106" s="5" t="str">
        <f t="shared" si="7"/>
        <v>I</v>
      </c>
      <c r="C106" s="16">
        <f t="shared" si="8"/>
        <v>44499.559000000001</v>
      </c>
      <c r="D106" s="17" t="str">
        <f t="shared" si="9"/>
        <v>vis</v>
      </c>
      <c r="E106" s="58">
        <f>VLOOKUP(C106,Active!C$21:E$959,3,FALSE)</f>
        <v>-37765.993027374541</v>
      </c>
      <c r="F106" s="5" t="s">
        <v>132</v>
      </c>
      <c r="G106" s="17" t="str">
        <f t="shared" si="10"/>
        <v>44499.559</v>
      </c>
      <c r="H106" s="16">
        <f t="shared" si="11"/>
        <v>4256</v>
      </c>
      <c r="I106" s="59" t="s">
        <v>599</v>
      </c>
      <c r="J106" s="60" t="s">
        <v>600</v>
      </c>
      <c r="K106" s="59">
        <v>4256</v>
      </c>
      <c r="L106" s="59" t="s">
        <v>383</v>
      </c>
      <c r="M106" s="60" t="s">
        <v>149</v>
      </c>
      <c r="N106" s="60"/>
      <c r="O106" s="61" t="s">
        <v>584</v>
      </c>
      <c r="P106" s="61" t="s">
        <v>572</v>
      </c>
    </row>
    <row r="107" spans="1:16" ht="13.5" thickBot="1" x14ac:dyDescent="0.25">
      <c r="A107" s="16" t="str">
        <f t="shared" si="6"/>
        <v> AJ 102.1177 </v>
      </c>
      <c r="B107" s="5" t="str">
        <f t="shared" si="7"/>
        <v>I</v>
      </c>
      <c r="C107" s="16">
        <f t="shared" si="8"/>
        <v>44499.789400000001</v>
      </c>
      <c r="D107" s="17" t="str">
        <f t="shared" si="9"/>
        <v>vis</v>
      </c>
      <c r="E107" s="58">
        <f>VLOOKUP(C107,Active!C$21:E$959,3,FALSE)</f>
        <v>-37764.999423265428</v>
      </c>
      <c r="F107" s="5" t="s">
        <v>132</v>
      </c>
      <c r="G107" s="17" t="str">
        <f t="shared" si="10"/>
        <v>44499.7894</v>
      </c>
      <c r="H107" s="16">
        <f t="shared" si="11"/>
        <v>4257</v>
      </c>
      <c r="I107" s="59" t="s">
        <v>601</v>
      </c>
      <c r="J107" s="60" t="s">
        <v>602</v>
      </c>
      <c r="K107" s="59">
        <v>4257</v>
      </c>
      <c r="L107" s="59" t="s">
        <v>561</v>
      </c>
      <c r="M107" s="60" t="s">
        <v>264</v>
      </c>
      <c r="N107" s="60" t="s">
        <v>265</v>
      </c>
      <c r="O107" s="61" t="s">
        <v>498</v>
      </c>
      <c r="P107" s="61" t="s">
        <v>499</v>
      </c>
    </row>
    <row r="108" spans="1:16" ht="13.5" thickBot="1" x14ac:dyDescent="0.25">
      <c r="A108" s="16" t="str">
        <f t="shared" si="6"/>
        <v> AJ 102.1177 </v>
      </c>
      <c r="B108" s="5" t="str">
        <f t="shared" si="7"/>
        <v>I</v>
      </c>
      <c r="C108" s="16">
        <f t="shared" si="8"/>
        <v>44500.948299999996</v>
      </c>
      <c r="D108" s="17" t="str">
        <f t="shared" si="9"/>
        <v>vis</v>
      </c>
      <c r="E108" s="58">
        <f>VLOOKUP(C108,Active!C$21:E$959,3,FALSE)</f>
        <v>-37760.001646346827</v>
      </c>
      <c r="F108" s="5" t="s">
        <v>132</v>
      </c>
      <c r="G108" s="17" t="str">
        <f t="shared" si="10"/>
        <v>44500.9483</v>
      </c>
      <c r="H108" s="16">
        <f t="shared" si="11"/>
        <v>4262</v>
      </c>
      <c r="I108" s="59" t="s">
        <v>603</v>
      </c>
      <c r="J108" s="60" t="s">
        <v>604</v>
      </c>
      <c r="K108" s="59">
        <v>4262</v>
      </c>
      <c r="L108" s="59" t="s">
        <v>218</v>
      </c>
      <c r="M108" s="60" t="s">
        <v>264</v>
      </c>
      <c r="N108" s="60" t="s">
        <v>265</v>
      </c>
      <c r="O108" s="61" t="s">
        <v>498</v>
      </c>
      <c r="P108" s="61" t="s">
        <v>499</v>
      </c>
    </row>
    <row r="109" spans="1:16" ht="13.5" thickBot="1" x14ac:dyDescent="0.25">
      <c r="A109" s="16" t="str">
        <f t="shared" si="6"/>
        <v> AJ 102.1177 </v>
      </c>
      <c r="B109" s="5" t="str">
        <f t="shared" si="7"/>
        <v>I</v>
      </c>
      <c r="C109" s="16">
        <f t="shared" si="8"/>
        <v>44501.882100000003</v>
      </c>
      <c r="D109" s="17" t="str">
        <f t="shared" si="9"/>
        <v>vis</v>
      </c>
      <c r="E109" s="58">
        <f>VLOOKUP(C109,Active!C$21:E$959,3,FALSE)</f>
        <v>-37755.974617192769</v>
      </c>
      <c r="F109" s="5" t="s">
        <v>132</v>
      </c>
      <c r="G109" s="17" t="str">
        <f t="shared" si="10"/>
        <v>44501.8821</v>
      </c>
      <c r="H109" s="16">
        <f t="shared" si="11"/>
        <v>4266</v>
      </c>
      <c r="I109" s="59" t="s">
        <v>605</v>
      </c>
      <c r="J109" s="60" t="s">
        <v>606</v>
      </c>
      <c r="K109" s="59">
        <v>4266</v>
      </c>
      <c r="L109" s="59" t="s">
        <v>607</v>
      </c>
      <c r="M109" s="60" t="s">
        <v>264</v>
      </c>
      <c r="N109" s="60" t="s">
        <v>265</v>
      </c>
      <c r="O109" s="61" t="s">
        <v>498</v>
      </c>
      <c r="P109" s="61" t="s">
        <v>499</v>
      </c>
    </row>
    <row r="110" spans="1:16" ht="13.5" thickBot="1" x14ac:dyDescent="0.25">
      <c r="A110" s="16" t="str">
        <f t="shared" si="6"/>
        <v> BBS 51 </v>
      </c>
      <c r="B110" s="5" t="str">
        <f t="shared" si="7"/>
        <v>I</v>
      </c>
      <c r="C110" s="16">
        <f t="shared" si="8"/>
        <v>44516.485999999997</v>
      </c>
      <c r="D110" s="17" t="str">
        <f t="shared" si="9"/>
        <v>vis</v>
      </c>
      <c r="E110" s="58">
        <f>VLOOKUP(C110,Active!C$21:E$959,3,FALSE)</f>
        <v>-37692.99503798681</v>
      </c>
      <c r="F110" s="5" t="s">
        <v>132</v>
      </c>
      <c r="G110" s="17" t="str">
        <f t="shared" si="10"/>
        <v>44516.486</v>
      </c>
      <c r="H110" s="16">
        <f t="shared" si="11"/>
        <v>4329</v>
      </c>
      <c r="I110" s="59" t="s">
        <v>610</v>
      </c>
      <c r="J110" s="60" t="s">
        <v>611</v>
      </c>
      <c r="K110" s="59">
        <v>4329</v>
      </c>
      <c r="L110" s="59" t="s">
        <v>383</v>
      </c>
      <c r="M110" s="60" t="s">
        <v>149</v>
      </c>
      <c r="N110" s="60"/>
      <c r="O110" s="61" t="s">
        <v>581</v>
      </c>
      <c r="P110" s="61" t="s">
        <v>585</v>
      </c>
    </row>
    <row r="111" spans="1:16" ht="13.5" thickBot="1" x14ac:dyDescent="0.25">
      <c r="A111" s="16" t="str">
        <f t="shared" si="6"/>
        <v> BBS 51 </v>
      </c>
      <c r="B111" s="5" t="str">
        <f t="shared" si="7"/>
        <v>I</v>
      </c>
      <c r="C111" s="16">
        <f t="shared" si="8"/>
        <v>44516.485999999997</v>
      </c>
      <c r="D111" s="17" t="str">
        <f t="shared" si="9"/>
        <v>vis</v>
      </c>
      <c r="E111" s="58">
        <f>VLOOKUP(C111,Active!C$21:E$959,3,FALSE)</f>
        <v>-37692.99503798681</v>
      </c>
      <c r="F111" s="5" t="s">
        <v>132</v>
      </c>
      <c r="G111" s="17" t="str">
        <f t="shared" si="10"/>
        <v>44516.486</v>
      </c>
      <c r="H111" s="16">
        <f t="shared" si="11"/>
        <v>4329</v>
      </c>
      <c r="I111" s="59" t="s">
        <v>610</v>
      </c>
      <c r="J111" s="60" t="s">
        <v>611</v>
      </c>
      <c r="K111" s="59">
        <v>4329</v>
      </c>
      <c r="L111" s="59" t="s">
        <v>383</v>
      </c>
      <c r="M111" s="60" t="s">
        <v>149</v>
      </c>
      <c r="N111" s="60"/>
      <c r="O111" s="61" t="s">
        <v>571</v>
      </c>
      <c r="P111" s="61" t="s">
        <v>585</v>
      </c>
    </row>
    <row r="112" spans="1:16" ht="13.5" thickBot="1" x14ac:dyDescent="0.25">
      <c r="A112" s="16" t="str">
        <f t="shared" si="6"/>
        <v> BBS 51 </v>
      </c>
      <c r="B112" s="5" t="str">
        <f t="shared" si="7"/>
        <v>I</v>
      </c>
      <c r="C112" s="16">
        <f t="shared" si="8"/>
        <v>44516.485999999997</v>
      </c>
      <c r="D112" s="17" t="str">
        <f t="shared" si="9"/>
        <v>vis</v>
      </c>
      <c r="E112" s="58">
        <f>VLOOKUP(C112,Active!C$21:E$959,3,FALSE)</f>
        <v>-37692.99503798681</v>
      </c>
      <c r="F112" s="5" t="s">
        <v>132</v>
      </c>
      <c r="G112" s="17" t="str">
        <f t="shared" si="10"/>
        <v>44516.486</v>
      </c>
      <c r="H112" s="16">
        <f t="shared" si="11"/>
        <v>4329</v>
      </c>
      <c r="I112" s="59" t="s">
        <v>610</v>
      </c>
      <c r="J112" s="60" t="s">
        <v>611</v>
      </c>
      <c r="K112" s="59">
        <v>4329</v>
      </c>
      <c r="L112" s="59" t="s">
        <v>383</v>
      </c>
      <c r="M112" s="60" t="s">
        <v>149</v>
      </c>
      <c r="N112" s="60"/>
      <c r="O112" s="61" t="s">
        <v>370</v>
      </c>
      <c r="P112" s="61" t="s">
        <v>585</v>
      </c>
    </row>
    <row r="113" spans="1:16" ht="13.5" thickBot="1" x14ac:dyDescent="0.25">
      <c r="A113" s="16" t="str">
        <f t="shared" si="6"/>
        <v> BBS 51 </v>
      </c>
      <c r="B113" s="5" t="str">
        <f t="shared" si="7"/>
        <v>I</v>
      </c>
      <c r="C113" s="16">
        <f t="shared" si="8"/>
        <v>44516.485999999997</v>
      </c>
      <c r="D113" s="17" t="str">
        <f t="shared" si="9"/>
        <v>vis</v>
      </c>
      <c r="E113" s="58">
        <f>VLOOKUP(C113,Active!C$21:E$959,3,FALSE)</f>
        <v>-37692.99503798681</v>
      </c>
      <c r="F113" s="5" t="s">
        <v>132</v>
      </c>
      <c r="G113" s="17" t="str">
        <f t="shared" si="10"/>
        <v>44516.486</v>
      </c>
      <c r="H113" s="16">
        <f t="shared" si="11"/>
        <v>4329</v>
      </c>
      <c r="I113" s="59" t="s">
        <v>610</v>
      </c>
      <c r="J113" s="60" t="s">
        <v>611</v>
      </c>
      <c r="K113" s="59">
        <v>4329</v>
      </c>
      <c r="L113" s="59" t="s">
        <v>383</v>
      </c>
      <c r="M113" s="60" t="s">
        <v>149</v>
      </c>
      <c r="N113" s="60"/>
      <c r="O113" s="61" t="s">
        <v>584</v>
      </c>
      <c r="P113" s="61" t="s">
        <v>585</v>
      </c>
    </row>
    <row r="114" spans="1:16" ht="13.5" thickBot="1" x14ac:dyDescent="0.25">
      <c r="A114" s="16" t="str">
        <f t="shared" si="6"/>
        <v> AJ 102.1177 </v>
      </c>
      <c r="B114" s="5" t="str">
        <f t="shared" si="7"/>
        <v>I</v>
      </c>
      <c r="C114" s="16">
        <f t="shared" si="8"/>
        <v>44516.716399999998</v>
      </c>
      <c r="D114" s="17" t="str">
        <f t="shared" si="9"/>
        <v>vis</v>
      </c>
      <c r="E114" s="58">
        <f>VLOOKUP(C114,Active!C$21:E$959,3,FALSE)</f>
        <v>-37692.001433877696</v>
      </c>
      <c r="F114" s="5" t="s">
        <v>132</v>
      </c>
      <c r="G114" s="17" t="str">
        <f t="shared" si="10"/>
        <v>44516.7164</v>
      </c>
      <c r="H114" s="16">
        <f t="shared" si="11"/>
        <v>4330</v>
      </c>
      <c r="I114" s="59" t="s">
        <v>612</v>
      </c>
      <c r="J114" s="60" t="s">
        <v>613</v>
      </c>
      <c r="K114" s="59">
        <v>4330</v>
      </c>
      <c r="L114" s="59" t="s">
        <v>218</v>
      </c>
      <c r="M114" s="60" t="s">
        <v>264</v>
      </c>
      <c r="N114" s="60" t="s">
        <v>265</v>
      </c>
      <c r="O114" s="61" t="s">
        <v>498</v>
      </c>
      <c r="P114" s="61" t="s">
        <v>499</v>
      </c>
    </row>
    <row r="115" spans="1:16" ht="13.5" thickBot="1" x14ac:dyDescent="0.25">
      <c r="A115" s="16" t="str">
        <f t="shared" si="6"/>
        <v> AJ 102.1177 </v>
      </c>
      <c r="B115" s="5" t="str">
        <f t="shared" si="7"/>
        <v>I</v>
      </c>
      <c r="C115" s="16">
        <f t="shared" si="8"/>
        <v>44521.817999999999</v>
      </c>
      <c r="D115" s="17" t="str">
        <f t="shared" si="9"/>
        <v>vis</v>
      </c>
      <c r="E115" s="58">
        <f>VLOOKUP(C115,Active!C$21:E$959,3,FALSE)</f>
        <v>-37670.000692892245</v>
      </c>
      <c r="F115" s="5" t="s">
        <v>132</v>
      </c>
      <c r="G115" s="17" t="str">
        <f t="shared" si="10"/>
        <v>44521.8180</v>
      </c>
      <c r="H115" s="16">
        <f t="shared" si="11"/>
        <v>4352</v>
      </c>
      <c r="I115" s="59" t="s">
        <v>614</v>
      </c>
      <c r="J115" s="60" t="s">
        <v>615</v>
      </c>
      <c r="K115" s="59">
        <v>4352</v>
      </c>
      <c r="L115" s="59" t="s">
        <v>309</v>
      </c>
      <c r="M115" s="60" t="s">
        <v>264</v>
      </c>
      <c r="N115" s="60" t="s">
        <v>265</v>
      </c>
      <c r="O115" s="61" t="s">
        <v>498</v>
      </c>
      <c r="P115" s="61" t="s">
        <v>499</v>
      </c>
    </row>
    <row r="116" spans="1:16" ht="13.5" thickBot="1" x14ac:dyDescent="0.25">
      <c r="A116" s="16" t="str">
        <f t="shared" si="6"/>
        <v> BBS 51 </v>
      </c>
      <c r="B116" s="5" t="str">
        <f t="shared" si="7"/>
        <v>I</v>
      </c>
      <c r="C116" s="16">
        <f t="shared" si="8"/>
        <v>44526.459000000003</v>
      </c>
      <c r="D116" s="17" t="str">
        <f t="shared" si="9"/>
        <v>vis</v>
      </c>
      <c r="E116" s="58">
        <f>VLOOKUP(C116,Active!C$21:E$959,3,FALSE)</f>
        <v>-37649.98629762145</v>
      </c>
      <c r="F116" s="5" t="s">
        <v>132</v>
      </c>
      <c r="G116" s="17" t="str">
        <f t="shared" si="10"/>
        <v>44526.459</v>
      </c>
      <c r="H116" s="16">
        <f t="shared" si="11"/>
        <v>4372</v>
      </c>
      <c r="I116" s="59" t="s">
        <v>616</v>
      </c>
      <c r="J116" s="60" t="s">
        <v>617</v>
      </c>
      <c r="K116" s="59">
        <v>4372</v>
      </c>
      <c r="L116" s="59" t="s">
        <v>416</v>
      </c>
      <c r="M116" s="60" t="s">
        <v>149</v>
      </c>
      <c r="N116" s="60"/>
      <c r="O116" s="61" t="s">
        <v>571</v>
      </c>
      <c r="P116" s="61" t="s">
        <v>585</v>
      </c>
    </row>
    <row r="117" spans="1:16" ht="13.5" thickBot="1" x14ac:dyDescent="0.25">
      <c r="A117" s="16" t="str">
        <f t="shared" si="6"/>
        <v> AJ 102.1177 </v>
      </c>
      <c r="B117" s="5" t="str">
        <f t="shared" si="7"/>
        <v>I</v>
      </c>
      <c r="C117" s="16">
        <f t="shared" si="8"/>
        <v>44526.9202</v>
      </c>
      <c r="D117" s="17" t="str">
        <f t="shared" si="9"/>
        <v>vis</v>
      </c>
      <c r="E117" s="58">
        <f>VLOOKUP(C117,Active!C$21:E$959,3,FALSE)</f>
        <v>-37647.997364396106</v>
      </c>
      <c r="F117" s="5" t="s">
        <v>132</v>
      </c>
      <c r="G117" s="17" t="str">
        <f t="shared" si="10"/>
        <v>44526.9202</v>
      </c>
      <c r="H117" s="16">
        <f t="shared" si="11"/>
        <v>4374</v>
      </c>
      <c r="I117" s="59" t="s">
        <v>618</v>
      </c>
      <c r="J117" s="60" t="s">
        <v>619</v>
      </c>
      <c r="K117" s="59">
        <v>4374</v>
      </c>
      <c r="L117" s="59" t="s">
        <v>344</v>
      </c>
      <c r="M117" s="60" t="s">
        <v>264</v>
      </c>
      <c r="N117" s="60" t="s">
        <v>265</v>
      </c>
      <c r="O117" s="61" t="s">
        <v>498</v>
      </c>
      <c r="P117" s="61" t="s">
        <v>499</v>
      </c>
    </row>
    <row r="118" spans="1:16" ht="13.5" thickBot="1" x14ac:dyDescent="0.25">
      <c r="A118" s="16" t="str">
        <f t="shared" si="6"/>
        <v> AJ 102.1177 </v>
      </c>
      <c r="B118" s="5" t="str">
        <f t="shared" si="7"/>
        <v>I</v>
      </c>
      <c r="C118" s="16">
        <f t="shared" si="8"/>
        <v>44540.833400000003</v>
      </c>
      <c r="D118" s="17" t="str">
        <f t="shared" si="9"/>
        <v>vis</v>
      </c>
      <c r="E118" s="58">
        <f>VLOOKUP(C118,Active!C$21:E$959,3,FALSE)</f>
        <v>-37587.996441258525</v>
      </c>
      <c r="F118" s="5" t="s">
        <v>132</v>
      </c>
      <c r="G118" s="17" t="str">
        <f t="shared" si="10"/>
        <v>44540.8334</v>
      </c>
      <c r="H118" s="16">
        <f t="shared" si="11"/>
        <v>4434</v>
      </c>
      <c r="I118" s="59" t="s">
        <v>620</v>
      </c>
      <c r="J118" s="60" t="s">
        <v>621</v>
      </c>
      <c r="K118" s="59">
        <v>4434</v>
      </c>
      <c r="L118" s="59" t="s">
        <v>622</v>
      </c>
      <c r="M118" s="60" t="s">
        <v>264</v>
      </c>
      <c r="N118" s="60" t="s">
        <v>265</v>
      </c>
      <c r="O118" s="61" t="s">
        <v>498</v>
      </c>
      <c r="P118" s="61" t="s">
        <v>499</v>
      </c>
    </row>
    <row r="119" spans="1:16" ht="13.5" thickBot="1" x14ac:dyDescent="0.25">
      <c r="A119" s="16" t="str">
        <f t="shared" si="6"/>
        <v> AJ 102.1177 </v>
      </c>
      <c r="B119" s="5" t="str">
        <f t="shared" si="7"/>
        <v>I</v>
      </c>
      <c r="C119" s="16">
        <f t="shared" si="8"/>
        <v>44549.876300000004</v>
      </c>
      <c r="D119" s="17" t="str">
        <f t="shared" si="9"/>
        <v>vis</v>
      </c>
      <c r="E119" s="58">
        <f>VLOOKUP(C119,Active!C$21:E$959,3,FALSE)</f>
        <v>-37548.998773731233</v>
      </c>
      <c r="F119" s="5" t="s">
        <v>132</v>
      </c>
      <c r="G119" s="17" t="str">
        <f t="shared" si="10"/>
        <v>44549.8763</v>
      </c>
      <c r="H119" s="16">
        <f t="shared" si="11"/>
        <v>4473</v>
      </c>
      <c r="I119" s="59" t="s">
        <v>623</v>
      </c>
      <c r="J119" s="60" t="s">
        <v>624</v>
      </c>
      <c r="K119" s="59">
        <v>4473</v>
      </c>
      <c r="L119" s="59" t="s">
        <v>625</v>
      </c>
      <c r="M119" s="60" t="s">
        <v>264</v>
      </c>
      <c r="N119" s="60" t="s">
        <v>265</v>
      </c>
      <c r="O119" s="61" t="s">
        <v>498</v>
      </c>
      <c r="P119" s="61" t="s">
        <v>499</v>
      </c>
    </row>
    <row r="120" spans="1:16" ht="13.5" thickBot="1" x14ac:dyDescent="0.25">
      <c r="A120" s="16" t="str">
        <f t="shared" si="6"/>
        <v> AJ 102.1177 </v>
      </c>
      <c r="B120" s="5" t="str">
        <f t="shared" si="7"/>
        <v>I</v>
      </c>
      <c r="C120" s="16">
        <f t="shared" si="8"/>
        <v>44550.805200000003</v>
      </c>
      <c r="D120" s="17" t="str">
        <f t="shared" si="9"/>
        <v>vis</v>
      </c>
      <c r="E120" s="58">
        <f>VLOOKUP(C120,Active!C$21:E$959,3,FALSE)</f>
        <v>-37544.992875914591</v>
      </c>
      <c r="F120" s="5" t="s">
        <v>132</v>
      </c>
      <c r="G120" s="17" t="str">
        <f t="shared" si="10"/>
        <v>44550.8052</v>
      </c>
      <c r="H120" s="16">
        <f t="shared" si="11"/>
        <v>4477</v>
      </c>
      <c r="I120" s="59" t="s">
        <v>626</v>
      </c>
      <c r="J120" s="60" t="s">
        <v>627</v>
      </c>
      <c r="K120" s="59">
        <v>4477</v>
      </c>
      <c r="L120" s="59" t="s">
        <v>628</v>
      </c>
      <c r="M120" s="60" t="s">
        <v>264</v>
      </c>
      <c r="N120" s="60" t="s">
        <v>265</v>
      </c>
      <c r="O120" s="61" t="s">
        <v>498</v>
      </c>
      <c r="P120" s="61" t="s">
        <v>499</v>
      </c>
    </row>
    <row r="121" spans="1:16" ht="13.5" thickBot="1" x14ac:dyDescent="0.25">
      <c r="A121" s="16" t="str">
        <f t="shared" si="6"/>
        <v> AJ 102.1177 </v>
      </c>
      <c r="B121" s="5" t="str">
        <f t="shared" si="7"/>
        <v>I</v>
      </c>
      <c r="C121" s="16">
        <f t="shared" si="8"/>
        <v>44551.731099999997</v>
      </c>
      <c r="D121" s="17" t="str">
        <f t="shared" si="9"/>
        <v>vis</v>
      </c>
      <c r="E121" s="58">
        <f>VLOOKUP(C121,Active!C$21:E$959,3,FALSE)</f>
        <v>-37540.999915651482</v>
      </c>
      <c r="F121" s="5" t="s">
        <v>132</v>
      </c>
      <c r="G121" s="17" t="str">
        <f t="shared" si="10"/>
        <v>44551.7311</v>
      </c>
      <c r="H121" s="16">
        <f t="shared" si="11"/>
        <v>4481</v>
      </c>
      <c r="I121" s="59" t="s">
        <v>629</v>
      </c>
      <c r="J121" s="60" t="s">
        <v>630</v>
      </c>
      <c r="K121" s="59">
        <v>4481</v>
      </c>
      <c r="L121" s="59" t="s">
        <v>330</v>
      </c>
      <c r="M121" s="60" t="s">
        <v>264</v>
      </c>
      <c r="N121" s="60" t="s">
        <v>265</v>
      </c>
      <c r="O121" s="61" t="s">
        <v>498</v>
      </c>
      <c r="P121" s="61" t="s">
        <v>499</v>
      </c>
    </row>
    <row r="122" spans="1:16" ht="13.5" thickBot="1" x14ac:dyDescent="0.25">
      <c r="A122" s="16" t="str">
        <f t="shared" si="6"/>
        <v> AJ 102.1177 </v>
      </c>
      <c r="B122" s="5" t="str">
        <f t="shared" si="7"/>
        <v>I</v>
      </c>
      <c r="C122" s="16">
        <f t="shared" si="8"/>
        <v>44551.9637</v>
      </c>
      <c r="D122" s="17" t="str">
        <f t="shared" si="9"/>
        <v>vis</v>
      </c>
      <c r="E122" s="58">
        <f>VLOOKUP(C122,Active!C$21:E$959,3,FALSE)</f>
        <v>-37539.996824003116</v>
      </c>
      <c r="F122" s="5" t="s">
        <v>132</v>
      </c>
      <c r="G122" s="17" t="str">
        <f t="shared" si="10"/>
        <v>44551.9637</v>
      </c>
      <c r="H122" s="16">
        <f t="shared" si="11"/>
        <v>4482</v>
      </c>
      <c r="I122" s="59" t="s">
        <v>631</v>
      </c>
      <c r="J122" s="60" t="s">
        <v>632</v>
      </c>
      <c r="K122" s="59">
        <v>4482</v>
      </c>
      <c r="L122" s="59" t="s">
        <v>354</v>
      </c>
      <c r="M122" s="60" t="s">
        <v>264</v>
      </c>
      <c r="N122" s="60" t="s">
        <v>265</v>
      </c>
      <c r="O122" s="61" t="s">
        <v>498</v>
      </c>
      <c r="P122" s="61" t="s">
        <v>499</v>
      </c>
    </row>
    <row r="123" spans="1:16" ht="13.5" thickBot="1" x14ac:dyDescent="0.25">
      <c r="A123" s="16" t="str">
        <f t="shared" si="6"/>
        <v> AJ 102.1177 </v>
      </c>
      <c r="B123" s="5" t="str">
        <f t="shared" si="7"/>
        <v>I</v>
      </c>
      <c r="C123" s="16">
        <f t="shared" si="8"/>
        <v>44555.904399999999</v>
      </c>
      <c r="D123" s="17" t="str">
        <f t="shared" si="9"/>
        <v>vis</v>
      </c>
      <c r="E123" s="58">
        <f>VLOOKUP(C123,Active!C$21:E$959,3,FALSE)</f>
        <v>-37523.00248497197</v>
      </c>
      <c r="F123" s="5" t="s">
        <v>132</v>
      </c>
      <c r="G123" s="17" t="str">
        <f t="shared" si="10"/>
        <v>44555.9044</v>
      </c>
      <c r="H123" s="16">
        <f t="shared" si="11"/>
        <v>4499</v>
      </c>
      <c r="I123" s="59" t="s">
        <v>633</v>
      </c>
      <c r="J123" s="60" t="s">
        <v>634</v>
      </c>
      <c r="K123" s="59">
        <v>4499</v>
      </c>
      <c r="L123" s="59" t="s">
        <v>280</v>
      </c>
      <c r="M123" s="60" t="s">
        <v>264</v>
      </c>
      <c r="N123" s="60" t="s">
        <v>265</v>
      </c>
      <c r="O123" s="61" t="s">
        <v>498</v>
      </c>
      <c r="P123" s="61" t="s">
        <v>499</v>
      </c>
    </row>
    <row r="124" spans="1:16" ht="13.5" thickBot="1" x14ac:dyDescent="0.25">
      <c r="A124" s="16" t="str">
        <f t="shared" si="6"/>
        <v> BBS 51 </v>
      </c>
      <c r="B124" s="5" t="str">
        <f t="shared" si="7"/>
        <v>I</v>
      </c>
      <c r="C124" s="16">
        <f t="shared" si="8"/>
        <v>44566.572999999997</v>
      </c>
      <c r="D124" s="17" t="str">
        <f t="shared" si="9"/>
        <v>vis</v>
      </c>
      <c r="E124" s="58">
        <f>VLOOKUP(C124,Active!C$21:E$959,3,FALSE)</f>
        <v>-37476.993957200837</v>
      </c>
      <c r="F124" s="5" t="s">
        <v>132</v>
      </c>
      <c r="G124" s="17" t="str">
        <f t="shared" si="10"/>
        <v>44566.573</v>
      </c>
      <c r="H124" s="16">
        <f t="shared" si="11"/>
        <v>4545</v>
      </c>
      <c r="I124" s="59" t="s">
        <v>635</v>
      </c>
      <c r="J124" s="60" t="s">
        <v>636</v>
      </c>
      <c r="K124" s="59">
        <v>4545</v>
      </c>
      <c r="L124" s="59" t="s">
        <v>383</v>
      </c>
      <c r="M124" s="60" t="s">
        <v>149</v>
      </c>
      <c r="N124" s="60"/>
      <c r="O124" s="61" t="s">
        <v>370</v>
      </c>
      <c r="P124" s="61" t="s">
        <v>585</v>
      </c>
    </row>
    <row r="125" spans="1:16" ht="13.5" thickBot="1" x14ac:dyDescent="0.25">
      <c r="A125" s="16" t="str">
        <f t="shared" si="6"/>
        <v> AJ 102.1177 </v>
      </c>
      <c r="B125" s="5" t="str">
        <f t="shared" si="7"/>
        <v>I</v>
      </c>
      <c r="C125" s="16">
        <f t="shared" si="8"/>
        <v>44572.832399999999</v>
      </c>
      <c r="D125" s="17" t="str">
        <f t="shared" si="9"/>
        <v>vis</v>
      </c>
      <c r="E125" s="58">
        <f>VLOOKUP(C125,Active!C$21:E$959,3,FALSE)</f>
        <v>-37450.00018306639</v>
      </c>
      <c r="F125" s="5" t="s">
        <v>132</v>
      </c>
      <c r="G125" s="17" t="str">
        <f t="shared" si="10"/>
        <v>44572.8324</v>
      </c>
      <c r="H125" s="16">
        <f t="shared" si="11"/>
        <v>4572</v>
      </c>
      <c r="I125" s="59" t="s">
        <v>637</v>
      </c>
      <c r="J125" s="60" t="s">
        <v>638</v>
      </c>
      <c r="K125" s="59">
        <v>4572</v>
      </c>
      <c r="L125" s="59" t="s">
        <v>330</v>
      </c>
      <c r="M125" s="60" t="s">
        <v>264</v>
      </c>
      <c r="N125" s="60" t="s">
        <v>265</v>
      </c>
      <c r="O125" s="61" t="s">
        <v>498</v>
      </c>
      <c r="P125" s="61" t="s">
        <v>499</v>
      </c>
    </row>
    <row r="126" spans="1:16" ht="13.5" thickBot="1" x14ac:dyDescent="0.25">
      <c r="A126" s="16" t="str">
        <f t="shared" si="6"/>
        <v> AJ 102.1177 </v>
      </c>
      <c r="B126" s="5" t="str">
        <f t="shared" si="7"/>
        <v>I</v>
      </c>
      <c r="C126" s="16">
        <f t="shared" si="8"/>
        <v>44575.614999999998</v>
      </c>
      <c r="D126" s="17" t="str">
        <f t="shared" si="9"/>
        <v>vis</v>
      </c>
      <c r="E126" s="58">
        <f>VLOOKUP(C126,Active!C$21:E$959,3,FALSE)</f>
        <v>-37438.000170939595</v>
      </c>
      <c r="F126" s="5" t="s">
        <v>132</v>
      </c>
      <c r="G126" s="17" t="str">
        <f t="shared" si="10"/>
        <v>44575.6150</v>
      </c>
      <c r="H126" s="16">
        <f t="shared" si="11"/>
        <v>4584</v>
      </c>
      <c r="I126" s="59" t="s">
        <v>639</v>
      </c>
      <c r="J126" s="60" t="s">
        <v>640</v>
      </c>
      <c r="K126" s="59">
        <v>4584</v>
      </c>
      <c r="L126" s="59" t="s">
        <v>330</v>
      </c>
      <c r="M126" s="60" t="s">
        <v>264</v>
      </c>
      <c r="N126" s="60" t="s">
        <v>265</v>
      </c>
      <c r="O126" s="61" t="s">
        <v>498</v>
      </c>
      <c r="P126" s="61" t="s">
        <v>499</v>
      </c>
    </row>
    <row r="127" spans="1:16" ht="13.5" thickBot="1" x14ac:dyDescent="0.25">
      <c r="A127" s="16" t="str">
        <f t="shared" si="6"/>
        <v> AJ 102.1177 </v>
      </c>
      <c r="B127" s="5" t="str">
        <f t="shared" si="7"/>
        <v>I</v>
      </c>
      <c r="C127" s="16">
        <f t="shared" si="8"/>
        <v>44582.803500000002</v>
      </c>
      <c r="D127" s="17" t="str">
        <f t="shared" si="9"/>
        <v>vis</v>
      </c>
      <c r="E127" s="58">
        <f>VLOOKUP(C127,Active!C$21:E$959,3,FALSE)</f>
        <v>-37406.999636484928</v>
      </c>
      <c r="F127" s="5" t="s">
        <v>132</v>
      </c>
      <c r="G127" s="17" t="str">
        <f t="shared" si="10"/>
        <v>44582.8035</v>
      </c>
      <c r="H127" s="16">
        <f t="shared" si="11"/>
        <v>4615</v>
      </c>
      <c r="I127" s="59" t="s">
        <v>641</v>
      </c>
      <c r="J127" s="60" t="s">
        <v>642</v>
      </c>
      <c r="K127" s="59">
        <v>4615</v>
      </c>
      <c r="L127" s="59" t="s">
        <v>643</v>
      </c>
      <c r="M127" s="60" t="s">
        <v>264</v>
      </c>
      <c r="N127" s="60" t="s">
        <v>265</v>
      </c>
      <c r="O127" s="61" t="s">
        <v>498</v>
      </c>
      <c r="P127" s="61" t="s">
        <v>499</v>
      </c>
    </row>
    <row r="128" spans="1:16" ht="13.5" thickBot="1" x14ac:dyDescent="0.25">
      <c r="A128" s="16" t="str">
        <f t="shared" si="6"/>
        <v> AJ 102.1177 </v>
      </c>
      <c r="B128" s="5" t="str">
        <f t="shared" si="7"/>
        <v>I</v>
      </c>
      <c r="C128" s="16">
        <f t="shared" si="8"/>
        <v>44626.626400000001</v>
      </c>
      <c r="D128" s="17" t="str">
        <f t="shared" si="9"/>
        <v>vis</v>
      </c>
      <c r="E128" s="58">
        <f>VLOOKUP(C128,Active!C$21:E$959,3,FALSE)</f>
        <v>-37218.012598667228</v>
      </c>
      <c r="F128" s="5" t="s">
        <v>132</v>
      </c>
      <c r="G128" s="17" t="str">
        <f t="shared" si="10"/>
        <v>44626.6264</v>
      </c>
      <c r="H128" s="16">
        <f t="shared" si="11"/>
        <v>4804</v>
      </c>
      <c r="I128" s="59" t="s">
        <v>644</v>
      </c>
      <c r="J128" s="60" t="s">
        <v>645</v>
      </c>
      <c r="K128" s="59">
        <v>4804</v>
      </c>
      <c r="L128" s="59" t="s">
        <v>646</v>
      </c>
      <c r="M128" s="60" t="s">
        <v>264</v>
      </c>
      <c r="N128" s="60" t="s">
        <v>265</v>
      </c>
      <c r="O128" s="61" t="s">
        <v>498</v>
      </c>
      <c r="P128" s="61" t="s">
        <v>499</v>
      </c>
    </row>
    <row r="129" spans="1:16" ht="13.5" thickBot="1" x14ac:dyDescent="0.25">
      <c r="A129" s="16" t="str">
        <f t="shared" si="6"/>
        <v> AJ 102.1177 </v>
      </c>
      <c r="B129" s="5" t="str">
        <f t="shared" si="7"/>
        <v>I</v>
      </c>
      <c r="C129" s="16">
        <f t="shared" si="8"/>
        <v>44632.658499999998</v>
      </c>
      <c r="D129" s="17" t="str">
        <f t="shared" si="9"/>
        <v>vis</v>
      </c>
      <c r="E129" s="58">
        <f>VLOOKUP(C129,Active!C$21:E$959,3,FALSE)</f>
        <v>-37191.999059836628</v>
      </c>
      <c r="F129" s="5" t="s">
        <v>132</v>
      </c>
      <c r="G129" s="17" t="str">
        <f t="shared" si="10"/>
        <v>44632.6585</v>
      </c>
      <c r="H129" s="16">
        <f t="shared" si="11"/>
        <v>4830</v>
      </c>
      <c r="I129" s="59" t="s">
        <v>647</v>
      </c>
      <c r="J129" s="60" t="s">
        <v>648</v>
      </c>
      <c r="K129" s="59">
        <v>4830</v>
      </c>
      <c r="L129" s="59" t="s">
        <v>561</v>
      </c>
      <c r="M129" s="60" t="s">
        <v>264</v>
      </c>
      <c r="N129" s="60" t="s">
        <v>265</v>
      </c>
      <c r="O129" s="61" t="s">
        <v>498</v>
      </c>
      <c r="P129" s="61" t="s">
        <v>499</v>
      </c>
    </row>
    <row r="130" spans="1:16" ht="13.5" thickBot="1" x14ac:dyDescent="0.25">
      <c r="A130" s="16" t="str">
        <f t="shared" si="6"/>
        <v> AJ 102.1177 </v>
      </c>
      <c r="B130" s="5" t="str">
        <f t="shared" si="7"/>
        <v>I</v>
      </c>
      <c r="C130" s="16">
        <f t="shared" si="8"/>
        <v>44634.745600000002</v>
      </c>
      <c r="D130" s="17" t="str">
        <f t="shared" si="9"/>
        <v>vis</v>
      </c>
      <c r="E130" s="58">
        <f>VLOOKUP(C130,Active!C$21:E$959,3,FALSE)</f>
        <v>-37182.998403863829</v>
      </c>
      <c r="F130" s="5" t="s">
        <v>132</v>
      </c>
      <c r="G130" s="17" t="str">
        <f t="shared" si="10"/>
        <v>44634.7456</v>
      </c>
      <c r="H130" s="16">
        <f t="shared" si="11"/>
        <v>4839</v>
      </c>
      <c r="I130" s="59" t="s">
        <v>649</v>
      </c>
      <c r="J130" s="60" t="s">
        <v>650</v>
      </c>
      <c r="K130" s="59">
        <v>4839</v>
      </c>
      <c r="L130" s="59" t="s">
        <v>625</v>
      </c>
      <c r="M130" s="60" t="s">
        <v>264</v>
      </c>
      <c r="N130" s="60" t="s">
        <v>265</v>
      </c>
      <c r="O130" s="61" t="s">
        <v>498</v>
      </c>
      <c r="P130" s="61" t="s">
        <v>499</v>
      </c>
    </row>
    <row r="131" spans="1:16" ht="13.5" thickBot="1" x14ac:dyDescent="0.25">
      <c r="A131" s="16" t="str">
        <f t="shared" si="6"/>
        <v> BBS 52 </v>
      </c>
      <c r="B131" s="5" t="str">
        <f t="shared" si="7"/>
        <v>I</v>
      </c>
      <c r="C131" s="16">
        <f t="shared" si="8"/>
        <v>44636.368999999999</v>
      </c>
      <c r="D131" s="17" t="str">
        <f t="shared" si="9"/>
        <v>vis</v>
      </c>
      <c r="E131" s="58">
        <f>VLOOKUP(C131,Active!C$21:E$959,3,FALSE)</f>
        <v>-37175.997462411018</v>
      </c>
      <c r="F131" s="5" t="s">
        <v>132</v>
      </c>
      <c r="G131" s="17" t="str">
        <f t="shared" si="10"/>
        <v>44636.369</v>
      </c>
      <c r="H131" s="16">
        <f t="shared" si="11"/>
        <v>4846</v>
      </c>
      <c r="I131" s="59" t="s">
        <v>651</v>
      </c>
      <c r="J131" s="60" t="s">
        <v>652</v>
      </c>
      <c r="K131" s="59">
        <v>4846</v>
      </c>
      <c r="L131" s="59" t="s">
        <v>396</v>
      </c>
      <c r="M131" s="60" t="s">
        <v>149</v>
      </c>
      <c r="N131" s="60"/>
      <c r="O131" s="61" t="s">
        <v>370</v>
      </c>
      <c r="P131" s="61" t="s">
        <v>653</v>
      </c>
    </row>
    <row r="132" spans="1:16" ht="13.5" thickBot="1" x14ac:dyDescent="0.25">
      <c r="A132" s="16" t="str">
        <f t="shared" si="6"/>
        <v> BBS 53 </v>
      </c>
      <c r="B132" s="5" t="str">
        <f t="shared" si="7"/>
        <v>I</v>
      </c>
      <c r="C132" s="16">
        <f t="shared" si="8"/>
        <v>44637.3</v>
      </c>
      <c r="D132" s="17" t="str">
        <f t="shared" si="9"/>
        <v>vis</v>
      </c>
      <c r="E132" s="58">
        <f>VLOOKUP(C132,Active!C$21:E$959,3,FALSE)</f>
        <v>-37171.982508306901</v>
      </c>
      <c r="F132" s="5" t="s">
        <v>132</v>
      </c>
      <c r="G132" s="17" t="str">
        <f t="shared" si="10"/>
        <v>44637.300</v>
      </c>
      <c r="H132" s="16">
        <f t="shared" si="11"/>
        <v>4850</v>
      </c>
      <c r="I132" s="59" t="s">
        <v>654</v>
      </c>
      <c r="J132" s="60" t="s">
        <v>655</v>
      </c>
      <c r="K132" s="59">
        <v>4850</v>
      </c>
      <c r="L132" s="59" t="s">
        <v>374</v>
      </c>
      <c r="M132" s="60" t="s">
        <v>149</v>
      </c>
      <c r="N132" s="60"/>
      <c r="O132" s="61" t="s">
        <v>571</v>
      </c>
      <c r="P132" s="61" t="s">
        <v>656</v>
      </c>
    </row>
    <row r="133" spans="1:16" ht="13.5" thickBot="1" x14ac:dyDescent="0.25">
      <c r="A133" s="16" t="str">
        <f t="shared" si="6"/>
        <v> BBS 53 </v>
      </c>
      <c r="B133" s="5" t="str">
        <f t="shared" si="7"/>
        <v>I</v>
      </c>
      <c r="C133" s="16">
        <f t="shared" si="8"/>
        <v>44640.311000000002</v>
      </c>
      <c r="D133" s="17" t="str">
        <f t="shared" si="9"/>
        <v>vis</v>
      </c>
      <c r="E133" s="58">
        <f>VLOOKUP(C133,Active!C$21:E$959,3,FALSE)</f>
        <v>-37158.997517106669</v>
      </c>
      <c r="F133" s="5" t="s">
        <v>132</v>
      </c>
      <c r="G133" s="17" t="str">
        <f t="shared" si="10"/>
        <v>44640.311</v>
      </c>
      <c r="H133" s="16">
        <f t="shared" si="11"/>
        <v>4863</v>
      </c>
      <c r="I133" s="59" t="s">
        <v>657</v>
      </c>
      <c r="J133" s="60" t="s">
        <v>658</v>
      </c>
      <c r="K133" s="59">
        <v>4863</v>
      </c>
      <c r="L133" s="59" t="s">
        <v>396</v>
      </c>
      <c r="M133" s="60" t="s">
        <v>149</v>
      </c>
      <c r="N133" s="60"/>
      <c r="O133" s="61" t="s">
        <v>571</v>
      </c>
      <c r="P133" s="61" t="s">
        <v>656</v>
      </c>
    </row>
    <row r="134" spans="1:16" ht="13.5" thickBot="1" x14ac:dyDescent="0.25">
      <c r="A134" s="16" t="str">
        <f t="shared" si="6"/>
        <v> BBS 53 </v>
      </c>
      <c r="B134" s="5" t="str">
        <f t="shared" si="7"/>
        <v>I</v>
      </c>
      <c r="C134" s="16">
        <f t="shared" si="8"/>
        <v>44650.281999999999</v>
      </c>
      <c r="D134" s="17" t="str">
        <f t="shared" si="9"/>
        <v>vis</v>
      </c>
      <c r="E134" s="58">
        <f>VLOOKUP(C134,Active!C$21:E$959,3,FALSE)</f>
        <v>-37115.997401777015</v>
      </c>
      <c r="F134" s="5" t="s">
        <v>132</v>
      </c>
      <c r="G134" s="17" t="str">
        <f t="shared" si="10"/>
        <v>44650.282</v>
      </c>
      <c r="H134" s="16">
        <f t="shared" si="11"/>
        <v>4906</v>
      </c>
      <c r="I134" s="59" t="s">
        <v>659</v>
      </c>
      <c r="J134" s="60" t="s">
        <v>660</v>
      </c>
      <c r="K134" s="59">
        <v>4906</v>
      </c>
      <c r="L134" s="59" t="s">
        <v>396</v>
      </c>
      <c r="M134" s="60" t="s">
        <v>149</v>
      </c>
      <c r="N134" s="60"/>
      <c r="O134" s="61" t="s">
        <v>370</v>
      </c>
      <c r="P134" s="61" t="s">
        <v>656</v>
      </c>
    </row>
    <row r="135" spans="1:16" ht="13.5" thickBot="1" x14ac:dyDescent="0.25">
      <c r="A135" s="16" t="str">
        <f t="shared" si="6"/>
        <v> BBS 53 </v>
      </c>
      <c r="B135" s="5" t="str">
        <f t="shared" si="7"/>
        <v>I</v>
      </c>
      <c r="C135" s="16">
        <f t="shared" si="8"/>
        <v>44685.294000000002</v>
      </c>
      <c r="D135" s="17" t="str">
        <f t="shared" si="9"/>
        <v>vis</v>
      </c>
      <c r="E135" s="58">
        <f>VLOOKUP(C135,Active!C$21:E$959,3,FALSE)</f>
        <v>-36965.007527348942</v>
      </c>
      <c r="F135" s="5" t="s">
        <v>132</v>
      </c>
      <c r="G135" s="17" t="str">
        <f t="shared" si="10"/>
        <v>44685.294</v>
      </c>
      <c r="H135" s="16">
        <f t="shared" si="11"/>
        <v>5057</v>
      </c>
      <c r="I135" s="59" t="s">
        <v>661</v>
      </c>
      <c r="J135" s="60" t="s">
        <v>662</v>
      </c>
      <c r="K135" s="59">
        <v>5057</v>
      </c>
      <c r="L135" s="59" t="s">
        <v>391</v>
      </c>
      <c r="M135" s="60" t="s">
        <v>149</v>
      </c>
      <c r="N135" s="60"/>
      <c r="O135" s="61" t="s">
        <v>370</v>
      </c>
      <c r="P135" s="61" t="s">
        <v>656</v>
      </c>
    </row>
    <row r="136" spans="1:16" ht="13.5" thickBot="1" x14ac:dyDescent="0.25">
      <c r="A136" s="16" t="str">
        <f t="shared" si="6"/>
        <v> BBS 56 </v>
      </c>
      <c r="B136" s="5" t="str">
        <f t="shared" si="7"/>
        <v>I</v>
      </c>
      <c r="C136" s="16">
        <f t="shared" si="8"/>
        <v>44809.584999999999</v>
      </c>
      <c r="D136" s="17" t="str">
        <f t="shared" si="9"/>
        <v>vis</v>
      </c>
      <c r="E136" s="58">
        <f>VLOOKUP(C136,Active!C$21:E$959,3,FALSE)</f>
        <v>-36429.000373157862</v>
      </c>
      <c r="F136" s="5" t="s">
        <v>132</v>
      </c>
      <c r="G136" s="17" t="str">
        <f t="shared" si="10"/>
        <v>44809.585</v>
      </c>
      <c r="H136" s="16">
        <f t="shared" si="11"/>
        <v>5593</v>
      </c>
      <c r="I136" s="59" t="s">
        <v>663</v>
      </c>
      <c r="J136" s="60" t="s">
        <v>664</v>
      </c>
      <c r="K136" s="59">
        <v>5593</v>
      </c>
      <c r="L136" s="59" t="s">
        <v>380</v>
      </c>
      <c r="M136" s="60" t="s">
        <v>149</v>
      </c>
      <c r="N136" s="60"/>
      <c r="O136" s="61" t="s">
        <v>571</v>
      </c>
      <c r="P136" s="61" t="s">
        <v>665</v>
      </c>
    </row>
    <row r="137" spans="1:16" ht="13.5" thickBot="1" x14ac:dyDescent="0.25">
      <c r="A137" s="16" t="str">
        <f t="shared" si="6"/>
        <v> BBS 56 </v>
      </c>
      <c r="B137" s="5" t="str">
        <f t="shared" si="7"/>
        <v>I</v>
      </c>
      <c r="C137" s="16">
        <f t="shared" si="8"/>
        <v>44809.584999999999</v>
      </c>
      <c r="D137" s="17" t="str">
        <f t="shared" si="9"/>
        <v>vis</v>
      </c>
      <c r="E137" s="58">
        <f>VLOOKUP(C137,Active!C$21:E$959,3,FALSE)</f>
        <v>-36429.000373157862</v>
      </c>
      <c r="F137" s="5" t="s">
        <v>132</v>
      </c>
      <c r="G137" s="17" t="str">
        <f t="shared" si="10"/>
        <v>44809.585</v>
      </c>
      <c r="H137" s="16">
        <f t="shared" si="11"/>
        <v>5593</v>
      </c>
      <c r="I137" s="59" t="s">
        <v>663</v>
      </c>
      <c r="J137" s="60" t="s">
        <v>664</v>
      </c>
      <c r="K137" s="59">
        <v>5593</v>
      </c>
      <c r="L137" s="59" t="s">
        <v>380</v>
      </c>
      <c r="M137" s="60" t="s">
        <v>149</v>
      </c>
      <c r="N137" s="60"/>
      <c r="O137" s="61" t="s">
        <v>370</v>
      </c>
      <c r="P137" s="61" t="s">
        <v>665</v>
      </c>
    </row>
    <row r="138" spans="1:16" ht="13.5" thickBot="1" x14ac:dyDescent="0.25">
      <c r="A138" s="16" t="str">
        <f t="shared" si="6"/>
        <v> BBS 56 </v>
      </c>
      <c r="B138" s="5" t="str">
        <f t="shared" si="7"/>
        <v>I</v>
      </c>
      <c r="C138" s="16">
        <f t="shared" si="8"/>
        <v>44846.453000000001</v>
      </c>
      <c r="D138" s="17" t="str">
        <f t="shared" si="9"/>
        <v>vis</v>
      </c>
      <c r="E138" s="58">
        <f>VLOOKUP(C138,Active!C$21:E$959,3,FALSE)</f>
        <v>-36270.006465628612</v>
      </c>
      <c r="F138" s="5" t="s">
        <v>132</v>
      </c>
      <c r="G138" s="17" t="str">
        <f t="shared" si="10"/>
        <v>44846.453</v>
      </c>
      <c r="H138" s="16">
        <f t="shared" si="11"/>
        <v>5752</v>
      </c>
      <c r="I138" s="59" t="s">
        <v>666</v>
      </c>
      <c r="J138" s="60" t="s">
        <v>667</v>
      </c>
      <c r="K138" s="59">
        <v>5752</v>
      </c>
      <c r="L138" s="59" t="s">
        <v>391</v>
      </c>
      <c r="M138" s="60" t="s">
        <v>149</v>
      </c>
      <c r="N138" s="60"/>
      <c r="O138" s="61" t="s">
        <v>370</v>
      </c>
      <c r="P138" s="61" t="s">
        <v>665</v>
      </c>
    </row>
    <row r="139" spans="1:16" ht="13.5" thickBot="1" x14ac:dyDescent="0.25">
      <c r="A139" s="16" t="str">
        <f t="shared" ref="A139:A202" si="12">P139</f>
        <v> BBS 56 </v>
      </c>
      <c r="B139" s="5" t="str">
        <f t="shared" ref="B139:B202" si="13">IF(H139=INT(H139),"I","II")</f>
        <v>I</v>
      </c>
      <c r="C139" s="16">
        <f t="shared" ref="C139:C202" si="14">1*G139</f>
        <v>44846.453999999998</v>
      </c>
      <c r="D139" s="17" t="str">
        <f t="shared" ref="D139:D202" si="15">VLOOKUP(F139,I$1:J$5,2,FALSE)</f>
        <v>vis</v>
      </c>
      <c r="E139" s="58">
        <f>VLOOKUP(C139,Active!C$21:E$959,3,FALSE)</f>
        <v>-36270.002153110792</v>
      </c>
      <c r="F139" s="5" t="s">
        <v>132</v>
      </c>
      <c r="G139" s="17" t="str">
        <f t="shared" ref="G139:G202" si="16">MID(I139,3,LEN(I139)-3)</f>
        <v>44846.454</v>
      </c>
      <c r="H139" s="16">
        <f t="shared" ref="H139:H202" si="17">1*K139</f>
        <v>5752</v>
      </c>
      <c r="I139" s="59" t="s">
        <v>668</v>
      </c>
      <c r="J139" s="60" t="s">
        <v>669</v>
      </c>
      <c r="K139" s="59">
        <v>5752</v>
      </c>
      <c r="L139" s="59" t="s">
        <v>369</v>
      </c>
      <c r="M139" s="60" t="s">
        <v>149</v>
      </c>
      <c r="N139" s="60"/>
      <c r="O139" s="61" t="s">
        <v>571</v>
      </c>
      <c r="P139" s="61" t="s">
        <v>665</v>
      </c>
    </row>
    <row r="140" spans="1:16" ht="13.5" thickBot="1" x14ac:dyDescent="0.25">
      <c r="A140" s="16" t="str">
        <f t="shared" si="12"/>
        <v> BBS 56 </v>
      </c>
      <c r="B140" s="5" t="str">
        <f t="shared" si="13"/>
        <v>I</v>
      </c>
      <c r="C140" s="16">
        <f t="shared" si="14"/>
        <v>44869.411</v>
      </c>
      <c r="D140" s="17" t="str">
        <f t="shared" si="15"/>
        <v>vis</v>
      </c>
      <c r="E140" s="58">
        <f>VLOOKUP(C140,Active!C$21:E$959,3,FALSE)</f>
        <v>-36170.99968117987</v>
      </c>
      <c r="F140" s="5" t="s">
        <v>132</v>
      </c>
      <c r="G140" s="17" t="str">
        <f t="shared" si="16"/>
        <v>44869.411</v>
      </c>
      <c r="H140" s="16">
        <f t="shared" si="17"/>
        <v>5851</v>
      </c>
      <c r="I140" s="59" t="s">
        <v>670</v>
      </c>
      <c r="J140" s="60" t="s">
        <v>671</v>
      </c>
      <c r="K140" s="59">
        <v>5851</v>
      </c>
      <c r="L140" s="59" t="s">
        <v>380</v>
      </c>
      <c r="M140" s="60" t="s">
        <v>149</v>
      </c>
      <c r="N140" s="60"/>
      <c r="O140" s="61" t="s">
        <v>571</v>
      </c>
      <c r="P140" s="61" t="s">
        <v>665</v>
      </c>
    </row>
    <row r="141" spans="1:16" ht="13.5" thickBot="1" x14ac:dyDescent="0.25">
      <c r="A141" s="16" t="str">
        <f t="shared" si="12"/>
        <v> BBS 57 </v>
      </c>
      <c r="B141" s="5" t="str">
        <f t="shared" si="13"/>
        <v>I</v>
      </c>
      <c r="C141" s="16">
        <f t="shared" si="14"/>
        <v>44883.555999999997</v>
      </c>
      <c r="D141" s="17" t="str">
        <f t="shared" si="15"/>
        <v>vis</v>
      </c>
      <c r="E141" s="58">
        <f>VLOOKUP(C141,Active!C$21:E$959,3,FALSE)</f>
        <v>-36109.999116408238</v>
      </c>
      <c r="F141" s="5" t="s">
        <v>132</v>
      </c>
      <c r="G141" s="17" t="str">
        <f t="shared" si="16"/>
        <v>44883.556</v>
      </c>
      <c r="H141" s="16">
        <f t="shared" si="17"/>
        <v>5912</v>
      </c>
      <c r="I141" s="59" t="s">
        <v>672</v>
      </c>
      <c r="J141" s="60" t="s">
        <v>673</v>
      </c>
      <c r="K141" s="59">
        <v>5912</v>
      </c>
      <c r="L141" s="59" t="s">
        <v>396</v>
      </c>
      <c r="M141" s="60" t="s">
        <v>149</v>
      </c>
      <c r="N141" s="60"/>
      <c r="O141" s="61" t="s">
        <v>370</v>
      </c>
      <c r="P141" s="61" t="s">
        <v>674</v>
      </c>
    </row>
    <row r="142" spans="1:16" ht="13.5" thickBot="1" x14ac:dyDescent="0.25">
      <c r="A142" s="16" t="str">
        <f t="shared" si="12"/>
        <v> BBS 58 </v>
      </c>
      <c r="B142" s="5" t="str">
        <f t="shared" si="13"/>
        <v>I</v>
      </c>
      <c r="C142" s="16">
        <f t="shared" si="14"/>
        <v>44910.455000000002</v>
      </c>
      <c r="D142" s="17" t="str">
        <f t="shared" si="15"/>
        <v>vis</v>
      </c>
      <c r="E142" s="58">
        <f>VLOOKUP(C142,Active!C$21:E$959,3,FALSE)</f>
        <v>-35993.996699172974</v>
      </c>
      <c r="F142" s="5" t="s">
        <v>132</v>
      </c>
      <c r="G142" s="17" t="str">
        <f t="shared" si="16"/>
        <v>44910.455</v>
      </c>
      <c r="H142" s="16">
        <f t="shared" si="17"/>
        <v>6028</v>
      </c>
      <c r="I142" s="59" t="s">
        <v>678</v>
      </c>
      <c r="J142" s="60" t="s">
        <v>679</v>
      </c>
      <c r="K142" s="59">
        <v>6028</v>
      </c>
      <c r="L142" s="59" t="s">
        <v>396</v>
      </c>
      <c r="M142" s="60" t="s">
        <v>149</v>
      </c>
      <c r="N142" s="60"/>
      <c r="O142" s="61" t="s">
        <v>571</v>
      </c>
      <c r="P142" s="61" t="s">
        <v>680</v>
      </c>
    </row>
    <row r="143" spans="1:16" ht="13.5" thickBot="1" x14ac:dyDescent="0.25">
      <c r="A143" s="16" t="str">
        <f t="shared" si="12"/>
        <v> BBS 58 </v>
      </c>
      <c r="B143" s="5" t="str">
        <f t="shared" si="13"/>
        <v>I</v>
      </c>
      <c r="C143" s="16">
        <f t="shared" si="14"/>
        <v>44984.425000000003</v>
      </c>
      <c r="D143" s="17" t="str">
        <f t="shared" si="15"/>
        <v>vis</v>
      </c>
      <c r="E143" s="58">
        <f>VLOOKUP(C143,Active!C$21:E$959,3,FALSE)</f>
        <v>-35674.999754941164</v>
      </c>
      <c r="F143" s="5" t="s">
        <v>132</v>
      </c>
      <c r="G143" s="17" t="str">
        <f t="shared" si="16"/>
        <v>44984.425</v>
      </c>
      <c r="H143" s="16">
        <f t="shared" si="17"/>
        <v>6347</v>
      </c>
      <c r="I143" s="59" t="s">
        <v>681</v>
      </c>
      <c r="J143" s="60" t="s">
        <v>682</v>
      </c>
      <c r="K143" s="59">
        <v>6347</v>
      </c>
      <c r="L143" s="59" t="s">
        <v>380</v>
      </c>
      <c r="M143" s="60" t="s">
        <v>149</v>
      </c>
      <c r="N143" s="60"/>
      <c r="O143" s="61" t="s">
        <v>370</v>
      </c>
      <c r="P143" s="61" t="s">
        <v>680</v>
      </c>
    </row>
    <row r="144" spans="1:16" ht="13.5" thickBot="1" x14ac:dyDescent="0.25">
      <c r="A144" s="16" t="str">
        <f t="shared" si="12"/>
        <v> AJ 102.1177 </v>
      </c>
      <c r="B144" s="5" t="str">
        <f t="shared" si="13"/>
        <v>I</v>
      </c>
      <c r="C144" s="16">
        <f t="shared" si="14"/>
        <v>44993.698100000001</v>
      </c>
      <c r="D144" s="17" t="str">
        <f t="shared" si="15"/>
        <v>vis</v>
      </c>
      <c r="E144" s="58">
        <f>VLOOKUP(C144,Active!C$21:E$959,3,FALSE)</f>
        <v>-35635.009345808336</v>
      </c>
      <c r="F144" s="5" t="s">
        <v>132</v>
      </c>
      <c r="G144" s="17" t="str">
        <f t="shared" si="16"/>
        <v>44993.6981</v>
      </c>
      <c r="H144" s="16">
        <f t="shared" si="17"/>
        <v>6387</v>
      </c>
      <c r="I144" s="59" t="s">
        <v>683</v>
      </c>
      <c r="J144" s="60" t="s">
        <v>684</v>
      </c>
      <c r="K144" s="59">
        <v>6387</v>
      </c>
      <c r="L144" s="59" t="s">
        <v>164</v>
      </c>
      <c r="M144" s="60" t="s">
        <v>264</v>
      </c>
      <c r="N144" s="60" t="s">
        <v>265</v>
      </c>
      <c r="O144" s="61" t="s">
        <v>498</v>
      </c>
      <c r="P144" s="61" t="s">
        <v>499</v>
      </c>
    </row>
    <row r="145" spans="1:16" ht="13.5" thickBot="1" x14ac:dyDescent="0.25">
      <c r="A145" s="16" t="str">
        <f t="shared" si="12"/>
        <v> BBS 59 </v>
      </c>
      <c r="B145" s="5" t="str">
        <f t="shared" si="13"/>
        <v>I</v>
      </c>
      <c r="C145" s="16">
        <f t="shared" si="14"/>
        <v>45043.324000000001</v>
      </c>
      <c r="D145" s="17" t="str">
        <f t="shared" si="15"/>
        <v>vis</v>
      </c>
      <c r="E145" s="58">
        <f>VLOOKUP(C145,Active!C$21:E$959,3,FALSE)</f>
        <v>-35420.996766995944</v>
      </c>
      <c r="F145" s="5" t="s">
        <v>132</v>
      </c>
      <c r="G145" s="17" t="str">
        <f t="shared" si="16"/>
        <v>45043.324</v>
      </c>
      <c r="H145" s="16">
        <f t="shared" si="17"/>
        <v>6601</v>
      </c>
      <c r="I145" s="59" t="s">
        <v>685</v>
      </c>
      <c r="J145" s="60" t="s">
        <v>686</v>
      </c>
      <c r="K145" s="59">
        <v>6601</v>
      </c>
      <c r="L145" s="59" t="s">
        <v>396</v>
      </c>
      <c r="M145" s="60" t="s">
        <v>149</v>
      </c>
      <c r="N145" s="60"/>
      <c r="O145" s="61" t="s">
        <v>370</v>
      </c>
      <c r="P145" s="61" t="s">
        <v>687</v>
      </c>
    </row>
    <row r="146" spans="1:16" ht="13.5" thickBot="1" x14ac:dyDescent="0.25">
      <c r="A146" s="16" t="str">
        <f t="shared" si="12"/>
        <v> BBS 62 </v>
      </c>
      <c r="B146" s="5" t="str">
        <f t="shared" si="13"/>
        <v>I</v>
      </c>
      <c r="C146" s="16">
        <f t="shared" si="14"/>
        <v>45197.527000000002</v>
      </c>
      <c r="D146" s="17" t="str">
        <f t="shared" si="15"/>
        <v>vis</v>
      </c>
      <c r="E146" s="58">
        <f>VLOOKUP(C146,Active!C$21:E$959,3,FALSE)</f>
        <v>-34755.993579333692</v>
      </c>
      <c r="F146" s="5" t="s">
        <v>132</v>
      </c>
      <c r="G146" s="17" t="str">
        <f t="shared" si="16"/>
        <v>45197.527</v>
      </c>
      <c r="H146" s="16">
        <f t="shared" si="17"/>
        <v>7266</v>
      </c>
      <c r="I146" s="59" t="s">
        <v>688</v>
      </c>
      <c r="J146" s="60" t="s">
        <v>689</v>
      </c>
      <c r="K146" s="59">
        <v>7266</v>
      </c>
      <c r="L146" s="59" t="s">
        <v>383</v>
      </c>
      <c r="M146" s="60" t="s">
        <v>149</v>
      </c>
      <c r="N146" s="60"/>
      <c r="O146" s="61" t="s">
        <v>370</v>
      </c>
      <c r="P146" s="61" t="s">
        <v>690</v>
      </c>
    </row>
    <row r="147" spans="1:16" ht="13.5" thickBot="1" x14ac:dyDescent="0.25">
      <c r="A147" s="16" t="str">
        <f t="shared" si="12"/>
        <v> BBS 63 </v>
      </c>
      <c r="B147" s="5" t="str">
        <f t="shared" si="13"/>
        <v>I</v>
      </c>
      <c r="C147" s="16">
        <f t="shared" si="14"/>
        <v>45257.584000000003</v>
      </c>
      <c r="D147" s="17" t="str">
        <f t="shared" si="15"/>
        <v>vis</v>
      </c>
      <c r="E147" s="58">
        <f>VLOOKUP(C147,Active!C$21:E$959,3,FALSE)</f>
        <v>-34496.996695735892</v>
      </c>
      <c r="F147" s="5" t="s">
        <v>132</v>
      </c>
      <c r="G147" s="17" t="str">
        <f t="shared" si="16"/>
        <v>45257.584</v>
      </c>
      <c r="H147" s="16">
        <f t="shared" si="17"/>
        <v>7525</v>
      </c>
      <c r="I147" s="59" t="s">
        <v>693</v>
      </c>
      <c r="J147" s="60" t="s">
        <v>694</v>
      </c>
      <c r="K147" s="59">
        <v>7525</v>
      </c>
      <c r="L147" s="59" t="s">
        <v>396</v>
      </c>
      <c r="M147" s="60" t="s">
        <v>149</v>
      </c>
      <c r="N147" s="60"/>
      <c r="O147" s="61" t="s">
        <v>370</v>
      </c>
      <c r="P147" s="61" t="s">
        <v>695</v>
      </c>
    </row>
    <row r="148" spans="1:16" ht="13.5" thickBot="1" x14ac:dyDescent="0.25">
      <c r="A148" s="16" t="str">
        <f t="shared" si="12"/>
        <v> BBS 63 </v>
      </c>
      <c r="B148" s="5" t="str">
        <f t="shared" si="13"/>
        <v>I</v>
      </c>
      <c r="C148" s="16">
        <f t="shared" si="14"/>
        <v>45258.512999999999</v>
      </c>
      <c r="D148" s="17" t="str">
        <f t="shared" si="15"/>
        <v>vis</v>
      </c>
      <c r="E148" s="58">
        <f>VLOOKUP(C148,Active!C$21:E$959,3,FALSE)</f>
        <v>-34492.99036666748</v>
      </c>
      <c r="F148" s="5" t="s">
        <v>132</v>
      </c>
      <c r="G148" s="17" t="str">
        <f t="shared" si="16"/>
        <v>45258.513</v>
      </c>
      <c r="H148" s="16">
        <f t="shared" si="17"/>
        <v>7529</v>
      </c>
      <c r="I148" s="59" t="s">
        <v>696</v>
      </c>
      <c r="J148" s="60" t="s">
        <v>697</v>
      </c>
      <c r="K148" s="59">
        <v>7529</v>
      </c>
      <c r="L148" s="59" t="s">
        <v>383</v>
      </c>
      <c r="M148" s="60" t="s">
        <v>149</v>
      </c>
      <c r="N148" s="60"/>
      <c r="O148" s="61" t="s">
        <v>370</v>
      </c>
      <c r="P148" s="61" t="s">
        <v>695</v>
      </c>
    </row>
    <row r="149" spans="1:16" ht="13.5" thickBot="1" x14ac:dyDescent="0.25">
      <c r="A149" s="16" t="str">
        <f t="shared" si="12"/>
        <v> BBS 64 </v>
      </c>
      <c r="B149" s="5" t="str">
        <f t="shared" si="13"/>
        <v>I</v>
      </c>
      <c r="C149" s="16">
        <f t="shared" si="14"/>
        <v>45341.294000000002</v>
      </c>
      <c r="D149" s="17" t="str">
        <f t="shared" si="15"/>
        <v>vis</v>
      </c>
      <c r="E149" s="58">
        <f>VLOOKUP(C149,Active!C$21:E$959,3,FALSE)</f>
        <v>-34135.995827794242</v>
      </c>
      <c r="F149" s="5" t="s">
        <v>132</v>
      </c>
      <c r="G149" s="17" t="str">
        <f t="shared" si="16"/>
        <v>45341.294</v>
      </c>
      <c r="H149" s="16">
        <f t="shared" si="17"/>
        <v>7886</v>
      </c>
      <c r="I149" s="59" t="s">
        <v>698</v>
      </c>
      <c r="J149" s="60" t="s">
        <v>699</v>
      </c>
      <c r="K149" s="59">
        <v>7886</v>
      </c>
      <c r="L149" s="59" t="s">
        <v>396</v>
      </c>
      <c r="M149" s="60" t="s">
        <v>149</v>
      </c>
      <c r="N149" s="60"/>
      <c r="O149" s="61" t="s">
        <v>370</v>
      </c>
      <c r="P149" s="61" t="s">
        <v>700</v>
      </c>
    </row>
    <row r="150" spans="1:16" ht="13.5" thickBot="1" x14ac:dyDescent="0.25">
      <c r="A150" s="16" t="str">
        <f t="shared" si="12"/>
        <v> BBS 64 </v>
      </c>
      <c r="B150" s="5" t="str">
        <f t="shared" si="13"/>
        <v>I</v>
      </c>
      <c r="C150" s="16">
        <f t="shared" si="14"/>
        <v>45341.296999999999</v>
      </c>
      <c r="D150" s="17" t="str">
        <f t="shared" si="15"/>
        <v>vis</v>
      </c>
      <c r="E150" s="58">
        <f>VLOOKUP(C150,Active!C$21:E$959,3,FALSE)</f>
        <v>-34135.982890240753</v>
      </c>
      <c r="F150" s="5" t="s">
        <v>132</v>
      </c>
      <c r="G150" s="17" t="str">
        <f t="shared" si="16"/>
        <v>45341.297</v>
      </c>
      <c r="H150" s="16">
        <f t="shared" si="17"/>
        <v>7886</v>
      </c>
      <c r="I150" s="59" t="s">
        <v>701</v>
      </c>
      <c r="J150" s="60" t="s">
        <v>702</v>
      </c>
      <c r="K150" s="59">
        <v>7886</v>
      </c>
      <c r="L150" s="59" t="s">
        <v>416</v>
      </c>
      <c r="M150" s="60" t="s">
        <v>149</v>
      </c>
      <c r="N150" s="60"/>
      <c r="O150" s="61" t="s">
        <v>584</v>
      </c>
      <c r="P150" s="61" t="s">
        <v>700</v>
      </c>
    </row>
    <row r="151" spans="1:16" ht="13.5" thickBot="1" x14ac:dyDescent="0.25">
      <c r="A151" s="16" t="str">
        <f t="shared" si="12"/>
        <v> BBS 65 </v>
      </c>
      <c r="B151" s="5" t="str">
        <f t="shared" si="13"/>
        <v>I</v>
      </c>
      <c r="C151" s="16">
        <f t="shared" si="14"/>
        <v>45370.277999999998</v>
      </c>
      <c r="D151" s="17" t="str">
        <f t="shared" si="15"/>
        <v>vis</v>
      </c>
      <c r="E151" s="58">
        <f>VLOOKUP(C151,Active!C$21:E$959,3,FALSE)</f>
        <v>-34011.001810873684</v>
      </c>
      <c r="F151" s="5" t="s">
        <v>132</v>
      </c>
      <c r="G151" s="17" t="str">
        <f t="shared" si="16"/>
        <v>45370.278</v>
      </c>
      <c r="H151" s="16">
        <f t="shared" si="17"/>
        <v>8011</v>
      </c>
      <c r="I151" s="59" t="s">
        <v>703</v>
      </c>
      <c r="J151" s="60" t="s">
        <v>704</v>
      </c>
      <c r="K151" s="59">
        <v>8011</v>
      </c>
      <c r="L151" s="59" t="s">
        <v>369</v>
      </c>
      <c r="M151" s="60" t="s">
        <v>149</v>
      </c>
      <c r="N151" s="60"/>
      <c r="O151" s="61" t="s">
        <v>370</v>
      </c>
      <c r="P151" s="61" t="s">
        <v>705</v>
      </c>
    </row>
    <row r="152" spans="1:16" ht="13.5" thickBot="1" x14ac:dyDescent="0.25">
      <c r="A152" s="16" t="str">
        <f t="shared" si="12"/>
        <v> BBS 65 </v>
      </c>
      <c r="B152" s="5" t="str">
        <f t="shared" si="13"/>
        <v>I</v>
      </c>
      <c r="C152" s="16">
        <f t="shared" si="14"/>
        <v>45380.249000000003</v>
      </c>
      <c r="D152" s="17" t="str">
        <f t="shared" si="15"/>
        <v>vis</v>
      </c>
      <c r="E152" s="58">
        <f>VLOOKUP(C152,Active!C$21:E$959,3,FALSE)</f>
        <v>-33968.001695544001</v>
      </c>
      <c r="F152" s="5" t="s">
        <v>132</v>
      </c>
      <c r="G152" s="17" t="str">
        <f t="shared" si="16"/>
        <v>45380.249</v>
      </c>
      <c r="H152" s="16">
        <f t="shared" si="17"/>
        <v>8054</v>
      </c>
      <c r="I152" s="59" t="s">
        <v>706</v>
      </c>
      <c r="J152" s="60" t="s">
        <v>707</v>
      </c>
      <c r="K152" s="59">
        <v>8054</v>
      </c>
      <c r="L152" s="59" t="s">
        <v>369</v>
      </c>
      <c r="M152" s="60" t="s">
        <v>149</v>
      </c>
      <c r="N152" s="60"/>
      <c r="O152" s="61" t="s">
        <v>571</v>
      </c>
      <c r="P152" s="61" t="s">
        <v>705</v>
      </c>
    </row>
    <row r="153" spans="1:16" ht="13.5" thickBot="1" x14ac:dyDescent="0.25">
      <c r="A153" s="16" t="str">
        <f t="shared" si="12"/>
        <v> BBS 68 </v>
      </c>
      <c r="B153" s="5" t="str">
        <f t="shared" si="13"/>
        <v>I</v>
      </c>
      <c r="C153" s="16">
        <f t="shared" si="14"/>
        <v>45380.25</v>
      </c>
      <c r="D153" s="17" t="str">
        <f t="shared" si="15"/>
        <v>vis</v>
      </c>
      <c r="E153" s="58">
        <f>VLOOKUP(C153,Active!C$21:E$959,3,FALSE)</f>
        <v>-33967.997383026181</v>
      </c>
      <c r="F153" s="5" t="s">
        <v>132</v>
      </c>
      <c r="G153" s="17" t="str">
        <f t="shared" si="16"/>
        <v>45380.250</v>
      </c>
      <c r="H153" s="16">
        <f t="shared" si="17"/>
        <v>8054</v>
      </c>
      <c r="I153" s="59" t="s">
        <v>708</v>
      </c>
      <c r="J153" s="60" t="s">
        <v>709</v>
      </c>
      <c r="K153" s="59">
        <v>8054</v>
      </c>
      <c r="L153" s="59" t="s">
        <v>396</v>
      </c>
      <c r="M153" s="60" t="s">
        <v>149</v>
      </c>
      <c r="N153" s="60"/>
      <c r="O153" s="61" t="s">
        <v>710</v>
      </c>
      <c r="P153" s="61" t="s">
        <v>711</v>
      </c>
    </row>
    <row r="154" spans="1:16" ht="13.5" thickBot="1" x14ac:dyDescent="0.25">
      <c r="A154" s="16" t="str">
        <f t="shared" si="12"/>
        <v> BBS 69 </v>
      </c>
      <c r="B154" s="5" t="str">
        <f t="shared" si="13"/>
        <v>I</v>
      </c>
      <c r="C154" s="16">
        <f t="shared" si="14"/>
        <v>45621.409</v>
      </c>
      <c r="D154" s="17" t="str">
        <f t="shared" si="15"/>
        <v>vis</v>
      </c>
      <c r="E154" s="58">
        <f>VLOOKUP(C154,Active!C$21:E$959,3,FALSE)</f>
        <v>-32927.994894530893</v>
      </c>
      <c r="F154" s="5" t="s">
        <v>132</v>
      </c>
      <c r="G154" s="17" t="str">
        <f t="shared" si="16"/>
        <v>45621.409</v>
      </c>
      <c r="H154" s="16">
        <f t="shared" si="17"/>
        <v>9094</v>
      </c>
      <c r="I154" s="59" t="s">
        <v>712</v>
      </c>
      <c r="J154" s="60" t="s">
        <v>713</v>
      </c>
      <c r="K154" s="59">
        <v>9094</v>
      </c>
      <c r="L154" s="59" t="s">
        <v>396</v>
      </c>
      <c r="M154" s="60" t="s">
        <v>149</v>
      </c>
      <c r="N154" s="60"/>
      <c r="O154" s="61" t="s">
        <v>571</v>
      </c>
      <c r="P154" s="61" t="s">
        <v>714</v>
      </c>
    </row>
    <row r="155" spans="1:16" ht="13.5" thickBot="1" x14ac:dyDescent="0.25">
      <c r="A155" s="16" t="str">
        <f t="shared" si="12"/>
        <v> BBS 69 </v>
      </c>
      <c r="B155" s="5" t="str">
        <f t="shared" si="13"/>
        <v>I</v>
      </c>
      <c r="C155" s="16">
        <f t="shared" si="14"/>
        <v>45621.409</v>
      </c>
      <c r="D155" s="17" t="str">
        <f t="shared" si="15"/>
        <v>vis</v>
      </c>
      <c r="E155" s="58">
        <f>VLOOKUP(C155,Active!C$21:E$959,3,FALSE)</f>
        <v>-32927.994894530893</v>
      </c>
      <c r="F155" s="5" t="s">
        <v>132</v>
      </c>
      <c r="G155" s="17" t="str">
        <f t="shared" si="16"/>
        <v>45621.409</v>
      </c>
      <c r="H155" s="16">
        <f t="shared" si="17"/>
        <v>9094</v>
      </c>
      <c r="I155" s="59" t="s">
        <v>712</v>
      </c>
      <c r="J155" s="60" t="s">
        <v>713</v>
      </c>
      <c r="K155" s="59">
        <v>9094</v>
      </c>
      <c r="L155" s="59" t="s">
        <v>396</v>
      </c>
      <c r="M155" s="60" t="s">
        <v>149</v>
      </c>
      <c r="N155" s="60"/>
      <c r="O155" s="61" t="s">
        <v>370</v>
      </c>
      <c r="P155" s="61" t="s">
        <v>714</v>
      </c>
    </row>
    <row r="156" spans="1:16" ht="13.5" thickBot="1" x14ac:dyDescent="0.25">
      <c r="A156" s="16" t="str">
        <f t="shared" si="12"/>
        <v> BBS 70 </v>
      </c>
      <c r="B156" s="5" t="str">
        <f t="shared" si="13"/>
        <v>I</v>
      </c>
      <c r="C156" s="16">
        <f t="shared" si="14"/>
        <v>45701.406000000003</v>
      </c>
      <c r="D156" s="17" t="str">
        <f t="shared" si="15"/>
        <v>vis</v>
      </c>
      <c r="E156" s="58">
        <f>VLOOKUP(C156,Active!C$21:E$959,3,FALSE)</f>
        <v>-32583.006405309421</v>
      </c>
      <c r="F156" s="5" t="s">
        <v>132</v>
      </c>
      <c r="G156" s="17" t="str">
        <f t="shared" si="16"/>
        <v>45701.406</v>
      </c>
      <c r="H156" s="16">
        <f t="shared" si="17"/>
        <v>9439</v>
      </c>
      <c r="I156" s="59" t="s">
        <v>715</v>
      </c>
      <c r="J156" s="60" t="s">
        <v>716</v>
      </c>
      <c r="K156" s="59">
        <v>9439</v>
      </c>
      <c r="L156" s="59" t="s">
        <v>476</v>
      </c>
      <c r="M156" s="60" t="s">
        <v>149</v>
      </c>
      <c r="N156" s="60"/>
      <c r="O156" s="61" t="s">
        <v>370</v>
      </c>
      <c r="P156" s="61" t="s">
        <v>717</v>
      </c>
    </row>
    <row r="157" spans="1:16" ht="13.5" thickBot="1" x14ac:dyDescent="0.25">
      <c r="A157" s="16" t="str">
        <f t="shared" si="12"/>
        <v> BBS 73 </v>
      </c>
      <c r="B157" s="5" t="str">
        <f t="shared" si="13"/>
        <v>I</v>
      </c>
      <c r="C157" s="16">
        <f t="shared" si="14"/>
        <v>45942.565999999999</v>
      </c>
      <c r="D157" s="17" t="str">
        <f t="shared" si="15"/>
        <v>vis</v>
      </c>
      <c r="E157" s="58">
        <f>VLOOKUP(C157,Active!C$21:E$959,3,FALSE)</f>
        <v>-31542.99960429631</v>
      </c>
      <c r="F157" s="5" t="s">
        <v>132</v>
      </c>
      <c r="G157" s="17" t="str">
        <f t="shared" si="16"/>
        <v>45942.566</v>
      </c>
      <c r="H157" s="16">
        <f t="shared" si="17"/>
        <v>10479</v>
      </c>
      <c r="I157" s="59" t="s">
        <v>720</v>
      </c>
      <c r="J157" s="60" t="s">
        <v>721</v>
      </c>
      <c r="K157" s="59">
        <v>10479</v>
      </c>
      <c r="L157" s="59" t="s">
        <v>369</v>
      </c>
      <c r="M157" s="60" t="s">
        <v>149</v>
      </c>
      <c r="N157" s="60"/>
      <c r="O157" s="61" t="s">
        <v>370</v>
      </c>
      <c r="P157" s="61" t="s">
        <v>722</v>
      </c>
    </row>
    <row r="158" spans="1:16" ht="13.5" thickBot="1" x14ac:dyDescent="0.25">
      <c r="A158" s="16" t="str">
        <f t="shared" si="12"/>
        <v> BBS 74 </v>
      </c>
      <c r="B158" s="5" t="str">
        <f t="shared" si="13"/>
        <v>I</v>
      </c>
      <c r="C158" s="16">
        <f t="shared" si="14"/>
        <v>45995.436999999998</v>
      </c>
      <c r="D158" s="17" t="str">
        <f t="shared" si="15"/>
        <v>vis</v>
      </c>
      <c r="E158" s="58">
        <f>VLOOKUP(C158,Active!C$21:E$959,3,FALSE)</f>
        <v>-31314.992473858576</v>
      </c>
      <c r="F158" s="5" t="s">
        <v>132</v>
      </c>
      <c r="G158" s="17" t="str">
        <f t="shared" si="16"/>
        <v>45995.437</v>
      </c>
      <c r="H158" s="16">
        <f t="shared" si="17"/>
        <v>10707</v>
      </c>
      <c r="I158" s="59" t="s">
        <v>733</v>
      </c>
      <c r="J158" s="60" t="s">
        <v>734</v>
      </c>
      <c r="K158" s="59">
        <v>10707</v>
      </c>
      <c r="L158" s="59" t="s">
        <v>396</v>
      </c>
      <c r="M158" s="60" t="s">
        <v>149</v>
      </c>
      <c r="N158" s="60"/>
      <c r="O158" s="61" t="s">
        <v>370</v>
      </c>
      <c r="P158" s="61" t="s">
        <v>735</v>
      </c>
    </row>
    <row r="159" spans="1:16" ht="13.5" thickBot="1" x14ac:dyDescent="0.25">
      <c r="A159" s="16" t="str">
        <f t="shared" si="12"/>
        <v> BBS 74 </v>
      </c>
      <c r="B159" s="5" t="str">
        <f t="shared" si="13"/>
        <v>I</v>
      </c>
      <c r="C159" s="16">
        <f t="shared" si="14"/>
        <v>46007.495000000003</v>
      </c>
      <c r="D159" s="17" t="str">
        <f t="shared" si="15"/>
        <v>vis</v>
      </c>
      <c r="E159" s="58">
        <f>VLOOKUP(C159,Active!C$21:E$959,3,FALSE)</f>
        <v>-31262.9921338079</v>
      </c>
      <c r="F159" s="5" t="s">
        <v>132</v>
      </c>
      <c r="G159" s="17" t="str">
        <f t="shared" si="16"/>
        <v>46007.495</v>
      </c>
      <c r="H159" s="16">
        <f t="shared" si="17"/>
        <v>10759</v>
      </c>
      <c r="I159" s="59" t="s">
        <v>736</v>
      </c>
      <c r="J159" s="60" t="s">
        <v>737</v>
      </c>
      <c r="K159" s="59">
        <v>10759</v>
      </c>
      <c r="L159" s="59" t="s">
        <v>396</v>
      </c>
      <c r="M159" s="60" t="s">
        <v>149</v>
      </c>
      <c r="N159" s="60"/>
      <c r="O159" s="61" t="s">
        <v>370</v>
      </c>
      <c r="P159" s="61" t="s">
        <v>735</v>
      </c>
    </row>
    <row r="160" spans="1:16" ht="13.5" thickBot="1" x14ac:dyDescent="0.25">
      <c r="A160" s="16" t="str">
        <f t="shared" si="12"/>
        <v> BBS 74 </v>
      </c>
      <c r="B160" s="5" t="str">
        <f t="shared" si="13"/>
        <v>I</v>
      </c>
      <c r="C160" s="16">
        <f t="shared" si="14"/>
        <v>46029.290999999997</v>
      </c>
      <c r="D160" s="17" t="str">
        <f t="shared" si="15"/>
        <v>vis</v>
      </c>
      <c r="E160" s="58">
        <f>VLOOKUP(C160,Active!C$21:E$959,3,FALSE)</f>
        <v>-31168.996495083084</v>
      </c>
      <c r="F160" s="5" t="s">
        <v>132</v>
      </c>
      <c r="G160" s="17" t="str">
        <f t="shared" si="16"/>
        <v>46029.291</v>
      </c>
      <c r="H160" s="16">
        <f t="shared" si="17"/>
        <v>10853</v>
      </c>
      <c r="I160" s="59" t="s">
        <v>738</v>
      </c>
      <c r="J160" s="60" t="s">
        <v>739</v>
      </c>
      <c r="K160" s="59">
        <v>10853</v>
      </c>
      <c r="L160" s="59" t="s">
        <v>380</v>
      </c>
      <c r="M160" s="60" t="s">
        <v>149</v>
      </c>
      <c r="N160" s="60"/>
      <c r="O160" s="61" t="s">
        <v>370</v>
      </c>
      <c r="P160" s="61" t="s">
        <v>735</v>
      </c>
    </row>
    <row r="161" spans="1:16" ht="13.5" thickBot="1" x14ac:dyDescent="0.25">
      <c r="A161" s="16" t="str">
        <f t="shared" si="12"/>
        <v> BBS 75 </v>
      </c>
      <c r="B161" s="5" t="str">
        <f t="shared" si="13"/>
        <v>I</v>
      </c>
      <c r="C161" s="16">
        <f t="shared" si="14"/>
        <v>46046.451000000001</v>
      </c>
      <c r="D161" s="17" t="str">
        <f t="shared" si="15"/>
        <v>vis</v>
      </c>
      <c r="E161" s="58">
        <f>VLOOKUP(C161,Active!C$21:E$959,3,FALSE)</f>
        <v>-31094.993689039839</v>
      </c>
      <c r="F161" s="5" t="s">
        <v>132</v>
      </c>
      <c r="G161" s="17" t="str">
        <f t="shared" si="16"/>
        <v>46046.451</v>
      </c>
      <c r="H161" s="16">
        <f t="shared" si="17"/>
        <v>10927</v>
      </c>
      <c r="I161" s="59" t="s">
        <v>740</v>
      </c>
      <c r="J161" s="60" t="s">
        <v>741</v>
      </c>
      <c r="K161" s="59">
        <v>10927</v>
      </c>
      <c r="L161" s="59" t="s">
        <v>396</v>
      </c>
      <c r="M161" s="60" t="s">
        <v>149</v>
      </c>
      <c r="N161" s="60"/>
      <c r="O161" s="61" t="s">
        <v>370</v>
      </c>
      <c r="P161" s="61" t="s">
        <v>742</v>
      </c>
    </row>
    <row r="162" spans="1:16" ht="13.5" thickBot="1" x14ac:dyDescent="0.25">
      <c r="A162" s="16" t="str">
        <f t="shared" si="12"/>
        <v> BBS 81 </v>
      </c>
      <c r="B162" s="5" t="str">
        <f t="shared" si="13"/>
        <v>I</v>
      </c>
      <c r="C162" s="16">
        <f t="shared" si="14"/>
        <v>46674.620999999999</v>
      </c>
      <c r="D162" s="17" t="str">
        <f t="shared" si="15"/>
        <v>vis</v>
      </c>
      <c r="E162" s="58">
        <f>VLOOKUP(C162,Active!C$21:E$959,3,FALSE)</f>
        <v>-28385.999360824491</v>
      </c>
      <c r="F162" s="5" t="s">
        <v>132</v>
      </c>
      <c r="G162" s="17" t="str">
        <f t="shared" si="16"/>
        <v>46674.621</v>
      </c>
      <c r="H162" s="16">
        <f t="shared" si="17"/>
        <v>13636</v>
      </c>
      <c r="I162" s="59" t="s">
        <v>743</v>
      </c>
      <c r="J162" s="60" t="s">
        <v>744</v>
      </c>
      <c r="K162" s="59">
        <v>13636</v>
      </c>
      <c r="L162" s="59" t="s">
        <v>391</v>
      </c>
      <c r="M162" s="60" t="s">
        <v>149</v>
      </c>
      <c r="N162" s="60"/>
      <c r="O162" s="61" t="s">
        <v>370</v>
      </c>
      <c r="P162" s="61" t="s">
        <v>745</v>
      </c>
    </row>
    <row r="163" spans="1:16" ht="13.5" thickBot="1" x14ac:dyDescent="0.25">
      <c r="A163" s="16" t="str">
        <f t="shared" si="12"/>
        <v> BBS 81 </v>
      </c>
      <c r="B163" s="5" t="str">
        <f t="shared" si="13"/>
        <v>I</v>
      </c>
      <c r="C163" s="16">
        <f t="shared" si="14"/>
        <v>46674.620999999999</v>
      </c>
      <c r="D163" s="17" t="str">
        <f t="shared" si="15"/>
        <v>vis</v>
      </c>
      <c r="E163" s="58">
        <f>VLOOKUP(C163,Active!C$21:E$959,3,FALSE)</f>
        <v>-28385.999360824491</v>
      </c>
      <c r="F163" s="5" t="s">
        <v>132</v>
      </c>
      <c r="G163" s="17" t="str">
        <f t="shared" si="16"/>
        <v>46674.621</v>
      </c>
      <c r="H163" s="16">
        <f t="shared" si="17"/>
        <v>13636</v>
      </c>
      <c r="I163" s="59" t="s">
        <v>743</v>
      </c>
      <c r="J163" s="60" t="s">
        <v>744</v>
      </c>
      <c r="K163" s="59">
        <v>13636</v>
      </c>
      <c r="L163" s="59" t="s">
        <v>391</v>
      </c>
      <c r="M163" s="60" t="s">
        <v>149</v>
      </c>
      <c r="N163" s="60"/>
      <c r="O163" s="61" t="s">
        <v>746</v>
      </c>
      <c r="P163" s="61" t="s">
        <v>745</v>
      </c>
    </row>
    <row r="164" spans="1:16" ht="13.5" thickBot="1" x14ac:dyDescent="0.25">
      <c r="A164" s="16" t="str">
        <f t="shared" si="12"/>
        <v> BBS 82 </v>
      </c>
      <c r="B164" s="5" t="str">
        <f t="shared" si="13"/>
        <v>I</v>
      </c>
      <c r="C164" s="16">
        <f t="shared" si="14"/>
        <v>46760.417999999998</v>
      </c>
      <c r="D164" s="17" t="str">
        <f t="shared" si="15"/>
        <v>vis</v>
      </c>
      <c r="E164" s="58">
        <f>VLOOKUP(C164,Active!C$21:E$959,3,FALSE)</f>
        <v>-28015.998268161853</v>
      </c>
      <c r="F164" s="5" t="s">
        <v>132</v>
      </c>
      <c r="G164" s="17" t="str">
        <f t="shared" si="16"/>
        <v>46760.418</v>
      </c>
      <c r="H164" s="16">
        <f t="shared" si="17"/>
        <v>14006</v>
      </c>
      <c r="I164" s="59" t="s">
        <v>747</v>
      </c>
      <c r="J164" s="60" t="s">
        <v>748</v>
      </c>
      <c r="K164" s="59">
        <v>14006</v>
      </c>
      <c r="L164" s="59" t="s">
        <v>391</v>
      </c>
      <c r="M164" s="60" t="s">
        <v>149</v>
      </c>
      <c r="N164" s="60"/>
      <c r="O164" s="61" t="s">
        <v>370</v>
      </c>
      <c r="P164" s="61" t="s">
        <v>749</v>
      </c>
    </row>
    <row r="165" spans="1:16" ht="13.5" thickBot="1" x14ac:dyDescent="0.25">
      <c r="A165" s="16" t="str">
        <f t="shared" si="12"/>
        <v> BBS 84 </v>
      </c>
      <c r="B165" s="5" t="str">
        <f t="shared" si="13"/>
        <v>I</v>
      </c>
      <c r="C165" s="16">
        <f t="shared" si="14"/>
        <v>47008.531999999999</v>
      </c>
      <c r="D165" s="17" t="str">
        <f t="shared" si="15"/>
        <v>vis</v>
      </c>
      <c r="E165" s="58">
        <f>VLOOKUP(C165,Active!C$21:E$959,3,FALSE)</f>
        <v>-26946.002218126305</v>
      </c>
      <c r="F165" s="5" t="s">
        <v>132</v>
      </c>
      <c r="G165" s="17" t="str">
        <f t="shared" si="16"/>
        <v>47008.532</v>
      </c>
      <c r="H165" s="16">
        <f t="shared" si="17"/>
        <v>15076</v>
      </c>
      <c r="I165" s="59" t="s">
        <v>761</v>
      </c>
      <c r="J165" s="60" t="s">
        <v>762</v>
      </c>
      <c r="K165" s="59">
        <v>15076</v>
      </c>
      <c r="L165" s="59" t="s">
        <v>476</v>
      </c>
      <c r="M165" s="60" t="s">
        <v>149</v>
      </c>
      <c r="N165" s="60"/>
      <c r="O165" s="61" t="s">
        <v>370</v>
      </c>
      <c r="P165" s="61" t="s">
        <v>763</v>
      </c>
    </row>
    <row r="166" spans="1:16" ht="13.5" thickBot="1" x14ac:dyDescent="0.25">
      <c r="A166" s="16" t="str">
        <f t="shared" si="12"/>
        <v> BBS 85 </v>
      </c>
      <c r="B166" s="5" t="str">
        <f t="shared" si="13"/>
        <v>I</v>
      </c>
      <c r="C166" s="16">
        <f t="shared" si="14"/>
        <v>47023.606</v>
      </c>
      <c r="D166" s="17" t="str">
        <f t="shared" si="15"/>
        <v>vis</v>
      </c>
      <c r="E166" s="58">
        <f>VLOOKUP(C166,Active!C$21:E$959,3,FALSE)</f>
        <v>-26880.995324286232</v>
      </c>
      <c r="F166" s="5" t="s">
        <v>132</v>
      </c>
      <c r="G166" s="17" t="str">
        <f t="shared" si="16"/>
        <v>47023.606</v>
      </c>
      <c r="H166" s="16">
        <f t="shared" si="17"/>
        <v>15141</v>
      </c>
      <c r="I166" s="59" t="s">
        <v>764</v>
      </c>
      <c r="J166" s="60" t="s">
        <v>765</v>
      </c>
      <c r="K166" s="59">
        <v>15141</v>
      </c>
      <c r="L166" s="59" t="s">
        <v>369</v>
      </c>
      <c r="M166" s="60" t="s">
        <v>149</v>
      </c>
      <c r="N166" s="60"/>
      <c r="O166" s="61" t="s">
        <v>370</v>
      </c>
      <c r="P166" s="61" t="s">
        <v>766</v>
      </c>
    </row>
    <row r="167" spans="1:16" ht="13.5" thickBot="1" x14ac:dyDescent="0.25">
      <c r="A167" s="16" t="str">
        <f t="shared" si="12"/>
        <v> BBS 86 </v>
      </c>
      <c r="B167" s="5" t="str">
        <f t="shared" si="13"/>
        <v>I</v>
      </c>
      <c r="C167" s="16">
        <f t="shared" si="14"/>
        <v>47157.402999999998</v>
      </c>
      <c r="D167" s="17" t="str">
        <f t="shared" si="15"/>
        <v>vis</v>
      </c>
      <c r="E167" s="58">
        <f>VLOOKUP(C167,Active!C$21:E$959,3,FALSE)</f>
        <v>-26303.993375558617</v>
      </c>
      <c r="F167" s="5" t="s">
        <v>132</v>
      </c>
      <c r="G167" s="17" t="str">
        <f t="shared" si="16"/>
        <v>47157.403</v>
      </c>
      <c r="H167" s="16">
        <f t="shared" si="17"/>
        <v>15718</v>
      </c>
      <c r="I167" s="59" t="s">
        <v>767</v>
      </c>
      <c r="J167" s="60" t="s">
        <v>768</v>
      </c>
      <c r="K167" s="59">
        <v>15718</v>
      </c>
      <c r="L167" s="59" t="s">
        <v>380</v>
      </c>
      <c r="M167" s="60" t="s">
        <v>149</v>
      </c>
      <c r="N167" s="60"/>
      <c r="O167" s="61" t="s">
        <v>370</v>
      </c>
      <c r="P167" s="61" t="s">
        <v>769</v>
      </c>
    </row>
    <row r="168" spans="1:16" ht="13.5" thickBot="1" x14ac:dyDescent="0.25">
      <c r="A168" s="16" t="str">
        <f t="shared" si="12"/>
        <v> BBS 90 </v>
      </c>
      <c r="B168" s="5" t="str">
        <f t="shared" si="13"/>
        <v>I</v>
      </c>
      <c r="C168" s="16">
        <f t="shared" si="14"/>
        <v>47449.343000000001</v>
      </c>
      <c r="D168" s="17" t="str">
        <f t="shared" si="15"/>
        <v>vis</v>
      </c>
      <c r="E168" s="58">
        <f>VLOOKUP(C168,Active!C$21:E$959,3,FALSE)</f>
        <v>-25044.996918900073</v>
      </c>
      <c r="F168" s="5" t="s">
        <v>132</v>
      </c>
      <c r="G168" s="17" t="str">
        <f t="shared" si="16"/>
        <v>47449.343</v>
      </c>
      <c r="H168" s="16">
        <f t="shared" si="17"/>
        <v>16977</v>
      </c>
      <c r="I168" s="59" t="s">
        <v>774</v>
      </c>
      <c r="J168" s="60" t="s">
        <v>775</v>
      </c>
      <c r="K168" s="59">
        <v>16977</v>
      </c>
      <c r="L168" s="59" t="s">
        <v>391</v>
      </c>
      <c r="M168" s="60" t="s">
        <v>149</v>
      </c>
      <c r="N168" s="60"/>
      <c r="O168" s="61" t="s">
        <v>370</v>
      </c>
      <c r="P168" s="61" t="s">
        <v>776</v>
      </c>
    </row>
    <row r="169" spans="1:16" ht="13.5" thickBot="1" x14ac:dyDescent="0.25">
      <c r="A169" s="16" t="str">
        <f t="shared" si="12"/>
        <v>IBVS 5710 </v>
      </c>
      <c r="B169" s="5" t="str">
        <f t="shared" si="13"/>
        <v>I</v>
      </c>
      <c r="C169" s="16">
        <f t="shared" si="14"/>
        <v>47475.777000000002</v>
      </c>
      <c r="D169" s="17" t="str">
        <f t="shared" si="15"/>
        <v>vis</v>
      </c>
      <c r="E169" s="58">
        <f>VLOOKUP(C169,Active!C$21:E$959,3,FALSE)</f>
        <v>-24930.99982245795</v>
      </c>
      <c r="F169" s="5" t="s">
        <v>132</v>
      </c>
      <c r="G169" s="17" t="str">
        <f t="shared" si="16"/>
        <v>47475.777</v>
      </c>
      <c r="H169" s="16">
        <f t="shared" si="17"/>
        <v>17091</v>
      </c>
      <c r="I169" s="59" t="s">
        <v>777</v>
      </c>
      <c r="J169" s="60" t="s">
        <v>778</v>
      </c>
      <c r="K169" s="59">
        <v>17091</v>
      </c>
      <c r="L169" s="59" t="s">
        <v>476</v>
      </c>
      <c r="M169" s="60" t="s">
        <v>264</v>
      </c>
      <c r="N169" s="60" t="s">
        <v>265</v>
      </c>
      <c r="O169" s="61" t="s">
        <v>779</v>
      </c>
      <c r="P169" s="62" t="s">
        <v>780</v>
      </c>
    </row>
    <row r="170" spans="1:16" ht="13.5" thickBot="1" x14ac:dyDescent="0.25">
      <c r="A170" s="16" t="str">
        <f t="shared" si="12"/>
        <v> BBS 92 </v>
      </c>
      <c r="B170" s="5" t="str">
        <f t="shared" si="13"/>
        <v>I</v>
      </c>
      <c r="C170" s="16">
        <f t="shared" si="14"/>
        <v>47748.470999999998</v>
      </c>
      <c r="D170" s="17" t="str">
        <f t="shared" si="15"/>
        <v>vis</v>
      </c>
      <c r="E170" s="58">
        <f>VLOOKUP(C170,Active!C$21:E$959,3,FALSE)</f>
        <v>-23755.00208404582</v>
      </c>
      <c r="F170" s="5" t="s">
        <v>132</v>
      </c>
      <c r="G170" s="17" t="str">
        <f t="shared" si="16"/>
        <v>47748.471</v>
      </c>
      <c r="H170" s="16">
        <f t="shared" si="17"/>
        <v>18267</v>
      </c>
      <c r="I170" s="59" t="s">
        <v>781</v>
      </c>
      <c r="J170" s="60" t="s">
        <v>782</v>
      </c>
      <c r="K170" s="59">
        <v>18267</v>
      </c>
      <c r="L170" s="59" t="s">
        <v>476</v>
      </c>
      <c r="M170" s="60" t="s">
        <v>149</v>
      </c>
      <c r="N170" s="60"/>
      <c r="O170" s="61" t="s">
        <v>370</v>
      </c>
      <c r="P170" s="61" t="s">
        <v>783</v>
      </c>
    </row>
    <row r="171" spans="1:16" ht="13.5" thickBot="1" x14ac:dyDescent="0.25">
      <c r="A171" s="16" t="str">
        <f t="shared" si="12"/>
        <v>IBVS 5710 </v>
      </c>
      <c r="B171" s="5" t="str">
        <f t="shared" si="13"/>
        <v>I</v>
      </c>
      <c r="C171" s="16">
        <f t="shared" si="14"/>
        <v>47823.832999999999</v>
      </c>
      <c r="D171" s="17" t="str">
        <f t="shared" si="15"/>
        <v>vis</v>
      </c>
      <c r="E171" s="58">
        <f>VLOOKUP(C171,Active!C$21:E$959,3,FALSE)</f>
        <v>-23430.002114988132</v>
      </c>
      <c r="F171" s="5" t="s">
        <v>132</v>
      </c>
      <c r="G171" s="17" t="str">
        <f t="shared" si="16"/>
        <v>47823.833</v>
      </c>
      <c r="H171" s="16">
        <f t="shared" si="17"/>
        <v>18592</v>
      </c>
      <c r="I171" s="59" t="s">
        <v>784</v>
      </c>
      <c r="J171" s="60" t="s">
        <v>785</v>
      </c>
      <c r="K171" s="59">
        <v>18592</v>
      </c>
      <c r="L171" s="59" t="s">
        <v>476</v>
      </c>
      <c r="M171" s="60" t="s">
        <v>264</v>
      </c>
      <c r="N171" s="60" t="s">
        <v>265</v>
      </c>
      <c r="O171" s="61" t="s">
        <v>779</v>
      </c>
      <c r="P171" s="62" t="s">
        <v>780</v>
      </c>
    </row>
    <row r="172" spans="1:16" ht="13.5" thickBot="1" x14ac:dyDescent="0.25">
      <c r="A172" s="16" t="str">
        <f t="shared" si="12"/>
        <v> BBS 93 </v>
      </c>
      <c r="B172" s="5" t="str">
        <f t="shared" si="13"/>
        <v>I</v>
      </c>
      <c r="C172" s="16">
        <f t="shared" si="14"/>
        <v>47825.457999999999</v>
      </c>
      <c r="D172" s="17" t="str">
        <f t="shared" si="15"/>
        <v>vis</v>
      </c>
      <c r="E172" s="58">
        <f>VLOOKUP(C172,Active!C$21:E$959,3,FALSE)</f>
        <v>-23422.994273506767</v>
      </c>
      <c r="F172" s="5" t="s">
        <v>132</v>
      </c>
      <c r="G172" s="17" t="str">
        <f t="shared" si="16"/>
        <v>47825.458</v>
      </c>
      <c r="H172" s="16">
        <f t="shared" si="17"/>
        <v>18599</v>
      </c>
      <c r="I172" s="59" t="s">
        <v>786</v>
      </c>
      <c r="J172" s="60" t="s">
        <v>787</v>
      </c>
      <c r="K172" s="59">
        <v>18599</v>
      </c>
      <c r="L172" s="59" t="s">
        <v>391</v>
      </c>
      <c r="M172" s="60" t="s">
        <v>149</v>
      </c>
      <c r="N172" s="60"/>
      <c r="O172" s="61" t="s">
        <v>370</v>
      </c>
      <c r="P172" s="61" t="s">
        <v>788</v>
      </c>
    </row>
    <row r="173" spans="1:16" ht="13.5" thickBot="1" x14ac:dyDescent="0.25">
      <c r="A173" s="16" t="str">
        <f t="shared" si="12"/>
        <v>IBVS 5710 </v>
      </c>
      <c r="B173" s="5" t="str">
        <f t="shared" si="13"/>
        <v>I</v>
      </c>
      <c r="C173" s="16">
        <f t="shared" si="14"/>
        <v>47833.803999999996</v>
      </c>
      <c r="D173" s="17" t="str">
        <f t="shared" si="15"/>
        <v>vis</v>
      </c>
      <c r="E173" s="58">
        <f>VLOOKUP(C173,Active!C$21:E$959,3,FALSE)</f>
        <v>-23387.001999658478</v>
      </c>
      <c r="F173" s="5" t="s">
        <v>132</v>
      </c>
      <c r="G173" s="17" t="str">
        <f t="shared" si="16"/>
        <v>47833.804</v>
      </c>
      <c r="H173" s="16">
        <f t="shared" si="17"/>
        <v>18635</v>
      </c>
      <c r="I173" s="59" t="s">
        <v>789</v>
      </c>
      <c r="J173" s="60" t="s">
        <v>790</v>
      </c>
      <c r="K173" s="59">
        <v>18635</v>
      </c>
      <c r="L173" s="59" t="s">
        <v>476</v>
      </c>
      <c r="M173" s="60" t="s">
        <v>264</v>
      </c>
      <c r="N173" s="60" t="s">
        <v>265</v>
      </c>
      <c r="O173" s="61" t="s">
        <v>779</v>
      </c>
      <c r="P173" s="62" t="s">
        <v>780</v>
      </c>
    </row>
    <row r="174" spans="1:16" ht="13.5" thickBot="1" x14ac:dyDescent="0.25">
      <c r="A174" s="16" t="str">
        <f t="shared" si="12"/>
        <v> BBS 96 </v>
      </c>
      <c r="B174" s="5" t="str">
        <f t="shared" si="13"/>
        <v>I</v>
      </c>
      <c r="C174" s="16">
        <f t="shared" si="14"/>
        <v>48123.428</v>
      </c>
      <c r="D174" s="17" t="str">
        <f t="shared" si="15"/>
        <v>vis</v>
      </c>
      <c r="E174" s="58">
        <f>VLOOKUP(C174,Active!C$21:E$959,3,FALSE)</f>
        <v>-22137.993334305065</v>
      </c>
      <c r="F174" s="5" t="s">
        <v>132</v>
      </c>
      <c r="G174" s="17" t="str">
        <f t="shared" si="16"/>
        <v>48123.428</v>
      </c>
      <c r="H174" s="16">
        <f t="shared" si="17"/>
        <v>19884</v>
      </c>
      <c r="I174" s="59" t="s">
        <v>791</v>
      </c>
      <c r="J174" s="60" t="s">
        <v>792</v>
      </c>
      <c r="K174" s="59">
        <v>19884</v>
      </c>
      <c r="L174" s="59" t="s">
        <v>391</v>
      </c>
      <c r="M174" s="60" t="s">
        <v>149</v>
      </c>
      <c r="N174" s="60"/>
      <c r="O174" s="61" t="s">
        <v>370</v>
      </c>
      <c r="P174" s="61" t="s">
        <v>793</v>
      </c>
    </row>
    <row r="175" spans="1:16" ht="13.5" thickBot="1" x14ac:dyDescent="0.25">
      <c r="A175" s="16" t="str">
        <f t="shared" si="12"/>
        <v> AJ 102.1177 </v>
      </c>
      <c r="B175" s="5" t="str">
        <f t="shared" si="13"/>
        <v>I</v>
      </c>
      <c r="C175" s="16">
        <f t="shared" si="14"/>
        <v>48168.875599999999</v>
      </c>
      <c r="D175" s="17" t="str">
        <f t="shared" si="15"/>
        <v>vis</v>
      </c>
      <c r="E175" s="58">
        <f>VLOOKUP(C175,Active!C$21:E$959,3,FALSE)</f>
        <v>-21941.999748761344</v>
      </c>
      <c r="F175" s="5" t="s">
        <v>132</v>
      </c>
      <c r="G175" s="17" t="str">
        <f t="shared" si="16"/>
        <v>48168.8756</v>
      </c>
      <c r="H175" s="16">
        <f t="shared" si="17"/>
        <v>20080</v>
      </c>
      <c r="I175" s="59" t="s">
        <v>794</v>
      </c>
      <c r="J175" s="60" t="s">
        <v>795</v>
      </c>
      <c r="K175" s="59">
        <v>20080</v>
      </c>
      <c r="L175" s="59" t="s">
        <v>233</v>
      </c>
      <c r="M175" s="60" t="s">
        <v>264</v>
      </c>
      <c r="N175" s="60" t="s">
        <v>265</v>
      </c>
      <c r="O175" s="61" t="s">
        <v>498</v>
      </c>
      <c r="P175" s="61" t="s">
        <v>499</v>
      </c>
    </row>
    <row r="176" spans="1:16" ht="13.5" thickBot="1" x14ac:dyDescent="0.25">
      <c r="A176" s="16" t="str">
        <f t="shared" si="12"/>
        <v> AJ 102.1177 </v>
      </c>
      <c r="B176" s="5" t="str">
        <f t="shared" si="13"/>
        <v>I</v>
      </c>
      <c r="C176" s="16">
        <f t="shared" si="14"/>
        <v>48172.817999999999</v>
      </c>
      <c r="D176" s="17" t="str">
        <f t="shared" si="15"/>
        <v>vis</v>
      </c>
      <c r="E176" s="58">
        <f>VLOOKUP(C176,Active!C$21:E$959,3,FALSE)</f>
        <v>-21924.998078449873</v>
      </c>
      <c r="F176" s="5" t="s">
        <v>132</v>
      </c>
      <c r="G176" s="17" t="str">
        <f t="shared" si="16"/>
        <v>48172.8180</v>
      </c>
      <c r="H176" s="16">
        <f t="shared" si="17"/>
        <v>20097</v>
      </c>
      <c r="I176" s="59" t="s">
        <v>796</v>
      </c>
      <c r="J176" s="60" t="s">
        <v>797</v>
      </c>
      <c r="K176" s="59">
        <v>20097</v>
      </c>
      <c r="L176" s="59" t="s">
        <v>206</v>
      </c>
      <c r="M176" s="60" t="s">
        <v>264</v>
      </c>
      <c r="N176" s="60" t="s">
        <v>265</v>
      </c>
      <c r="O176" s="61" t="s">
        <v>498</v>
      </c>
      <c r="P176" s="61" t="s">
        <v>499</v>
      </c>
    </row>
    <row r="177" spans="1:16" ht="13.5" thickBot="1" x14ac:dyDescent="0.25">
      <c r="A177" s="16" t="str">
        <f t="shared" si="12"/>
        <v> AJ 102.1177 </v>
      </c>
      <c r="B177" s="5" t="str">
        <f t="shared" si="13"/>
        <v>I</v>
      </c>
      <c r="C177" s="16">
        <f t="shared" si="14"/>
        <v>48183.948499999999</v>
      </c>
      <c r="D177" s="17" t="str">
        <f t="shared" si="15"/>
        <v>vis</v>
      </c>
      <c r="E177" s="58">
        <f>VLOOKUP(C177,Active!C$21:E$959,3,FALSE)</f>
        <v>-21876.997598690894</v>
      </c>
      <c r="F177" s="5" t="s">
        <v>132</v>
      </c>
      <c r="G177" s="17" t="str">
        <f t="shared" si="16"/>
        <v>48183.9485</v>
      </c>
      <c r="H177" s="16">
        <f t="shared" si="17"/>
        <v>20145</v>
      </c>
      <c r="I177" s="59" t="s">
        <v>798</v>
      </c>
      <c r="J177" s="60" t="s">
        <v>799</v>
      </c>
      <c r="K177" s="59">
        <v>20145</v>
      </c>
      <c r="L177" s="59" t="s">
        <v>246</v>
      </c>
      <c r="M177" s="60" t="s">
        <v>264</v>
      </c>
      <c r="N177" s="60" t="s">
        <v>265</v>
      </c>
      <c r="O177" s="61" t="s">
        <v>498</v>
      </c>
      <c r="P177" s="61" t="s">
        <v>499</v>
      </c>
    </row>
    <row r="178" spans="1:16" ht="13.5" thickBot="1" x14ac:dyDescent="0.25">
      <c r="A178" s="16" t="str">
        <f t="shared" si="12"/>
        <v> AJ 102.1177 </v>
      </c>
      <c r="B178" s="5" t="str">
        <f t="shared" si="13"/>
        <v>I</v>
      </c>
      <c r="C178" s="16">
        <f t="shared" si="14"/>
        <v>48296.644</v>
      </c>
      <c r="D178" s="17" t="str">
        <f t="shared" si="15"/>
        <v>vis</v>
      </c>
      <c r="E178" s="58">
        <f>VLOOKUP(C178,Active!C$21:E$959,3,FALSE)</f>
        <v>-21390.996245051912</v>
      </c>
      <c r="F178" s="5" t="s">
        <v>132</v>
      </c>
      <c r="G178" s="17" t="str">
        <f t="shared" si="16"/>
        <v>48296.6440</v>
      </c>
      <c r="H178" s="16">
        <f t="shared" si="17"/>
        <v>20631</v>
      </c>
      <c r="I178" s="59" t="s">
        <v>800</v>
      </c>
      <c r="J178" s="60" t="s">
        <v>801</v>
      </c>
      <c r="K178" s="59">
        <v>20631</v>
      </c>
      <c r="L178" s="59" t="s">
        <v>186</v>
      </c>
      <c r="M178" s="60" t="s">
        <v>264</v>
      </c>
      <c r="N178" s="60" t="s">
        <v>265</v>
      </c>
      <c r="O178" s="61" t="s">
        <v>498</v>
      </c>
      <c r="P178" s="61" t="s">
        <v>499</v>
      </c>
    </row>
    <row r="179" spans="1:16" ht="13.5" thickBot="1" x14ac:dyDescent="0.25">
      <c r="A179" s="16" t="str">
        <f t="shared" si="12"/>
        <v> BBS 99 </v>
      </c>
      <c r="B179" s="5" t="str">
        <f t="shared" si="13"/>
        <v>I</v>
      </c>
      <c r="C179" s="16">
        <f t="shared" si="14"/>
        <v>48532.47</v>
      </c>
      <c r="D179" s="17" t="str">
        <f t="shared" si="15"/>
        <v>vis</v>
      </c>
      <c r="E179" s="58">
        <f>VLOOKUP(C179,Active!C$21:E$959,3,FALSE)</f>
        <v>-20373.992414169003</v>
      </c>
      <c r="F179" s="5" t="s">
        <v>132</v>
      </c>
      <c r="G179" s="17" t="str">
        <f t="shared" si="16"/>
        <v>48532.470</v>
      </c>
      <c r="H179" s="16">
        <f t="shared" si="17"/>
        <v>21648</v>
      </c>
      <c r="I179" s="59" t="s">
        <v>802</v>
      </c>
      <c r="J179" s="60" t="s">
        <v>803</v>
      </c>
      <c r="K179" s="59">
        <v>21648</v>
      </c>
      <c r="L179" s="59" t="s">
        <v>391</v>
      </c>
      <c r="M179" s="60" t="s">
        <v>149</v>
      </c>
      <c r="N179" s="60"/>
      <c r="O179" s="61" t="s">
        <v>370</v>
      </c>
      <c r="P179" s="61" t="s">
        <v>804</v>
      </c>
    </row>
    <row r="180" spans="1:16" ht="13.5" thickBot="1" x14ac:dyDescent="0.25">
      <c r="A180" s="16" t="str">
        <f t="shared" si="12"/>
        <v> BBS 107 </v>
      </c>
      <c r="B180" s="5" t="str">
        <f t="shared" si="13"/>
        <v>I</v>
      </c>
      <c r="C180" s="16">
        <f t="shared" si="14"/>
        <v>49568.527000000002</v>
      </c>
      <c r="D180" s="17" t="str">
        <f t="shared" si="15"/>
        <v>vis</v>
      </c>
      <c r="E180" s="58">
        <f>VLOOKUP(C180,Active!C$21:E$959,3,FALSE)</f>
        <v>-15905.978123916651</v>
      </c>
      <c r="F180" s="5" t="s">
        <v>132</v>
      </c>
      <c r="G180" s="17" t="str">
        <f t="shared" si="16"/>
        <v>49568.527</v>
      </c>
      <c r="H180" s="16">
        <f t="shared" si="17"/>
        <v>26116</v>
      </c>
      <c r="I180" s="59" t="s">
        <v>805</v>
      </c>
      <c r="J180" s="60" t="s">
        <v>806</v>
      </c>
      <c r="K180" s="59">
        <v>26116</v>
      </c>
      <c r="L180" s="59" t="s">
        <v>383</v>
      </c>
      <c r="M180" s="60" t="s">
        <v>149</v>
      </c>
      <c r="N180" s="60"/>
      <c r="O180" s="61" t="s">
        <v>370</v>
      </c>
      <c r="P180" s="61" t="s">
        <v>807</v>
      </c>
    </row>
    <row r="181" spans="1:16" ht="13.5" thickBot="1" x14ac:dyDescent="0.25">
      <c r="A181" s="16" t="str">
        <f t="shared" si="12"/>
        <v> BBS 114 </v>
      </c>
      <c r="B181" s="5" t="str">
        <f t="shared" si="13"/>
        <v>I</v>
      </c>
      <c r="C181" s="16">
        <f t="shared" si="14"/>
        <v>50390.55</v>
      </c>
      <c r="D181" s="17" t="str">
        <f t="shared" si="15"/>
        <v>vis</v>
      </c>
      <c r="E181" s="58">
        <f>VLOOKUP(C181,Active!C$21:E$959,3,FALSE)</f>
        <v>-12360.989275893704</v>
      </c>
      <c r="F181" s="5" t="s">
        <v>132</v>
      </c>
      <c r="G181" s="17" t="str">
        <f t="shared" si="16"/>
        <v>50390.550</v>
      </c>
      <c r="H181" s="16">
        <f t="shared" si="17"/>
        <v>29661</v>
      </c>
      <c r="I181" s="59" t="s">
        <v>847</v>
      </c>
      <c r="J181" s="60" t="s">
        <v>848</v>
      </c>
      <c r="K181" s="59">
        <v>29661</v>
      </c>
      <c r="L181" s="59" t="s">
        <v>391</v>
      </c>
      <c r="M181" s="60" t="s">
        <v>149</v>
      </c>
      <c r="N181" s="60"/>
      <c r="O181" s="61" t="s">
        <v>370</v>
      </c>
      <c r="P181" s="61" t="s">
        <v>849</v>
      </c>
    </row>
    <row r="182" spans="1:16" ht="13.5" thickBot="1" x14ac:dyDescent="0.25">
      <c r="A182" s="16" t="str">
        <f t="shared" si="12"/>
        <v> BBS 117 </v>
      </c>
      <c r="B182" s="5" t="str">
        <f t="shared" si="13"/>
        <v>I</v>
      </c>
      <c r="C182" s="16">
        <f t="shared" si="14"/>
        <v>50864.285000000003</v>
      </c>
      <c r="D182" s="17" t="str">
        <f t="shared" si="15"/>
        <v>vis</v>
      </c>
      <c r="E182" s="58">
        <f>VLOOKUP(C182,Active!C$21:E$959,3,FALSE)</f>
        <v>-10317.998639478239</v>
      </c>
      <c r="F182" s="5" t="s">
        <v>132</v>
      </c>
      <c r="G182" s="17" t="str">
        <f t="shared" si="16"/>
        <v>50864.285</v>
      </c>
      <c r="H182" s="16">
        <f t="shared" si="17"/>
        <v>31704</v>
      </c>
      <c r="I182" s="59" t="s">
        <v>850</v>
      </c>
      <c r="J182" s="60" t="s">
        <v>851</v>
      </c>
      <c r="K182" s="59">
        <v>31704</v>
      </c>
      <c r="L182" s="59" t="s">
        <v>852</v>
      </c>
      <c r="M182" s="60" t="s">
        <v>149</v>
      </c>
      <c r="N182" s="60"/>
      <c r="O182" s="61" t="s">
        <v>370</v>
      </c>
      <c r="P182" s="61" t="s">
        <v>853</v>
      </c>
    </row>
    <row r="183" spans="1:16" ht="13.5" thickBot="1" x14ac:dyDescent="0.25">
      <c r="A183" s="16" t="str">
        <f t="shared" si="12"/>
        <v> BBS 118 </v>
      </c>
      <c r="B183" s="5" t="str">
        <f t="shared" si="13"/>
        <v>I</v>
      </c>
      <c r="C183" s="16">
        <f t="shared" si="14"/>
        <v>51045.618000000002</v>
      </c>
      <c r="D183" s="17" t="str">
        <f t="shared" si="15"/>
        <v>vis</v>
      </c>
      <c r="E183" s="58">
        <f>VLOOKUP(C183,Active!C$21:E$959,3,FALSE)</f>
        <v>-9535.9968429609398</v>
      </c>
      <c r="F183" s="5" t="s">
        <v>132</v>
      </c>
      <c r="G183" s="17" t="str">
        <f t="shared" si="16"/>
        <v>51045.618</v>
      </c>
      <c r="H183" s="16">
        <f t="shared" si="17"/>
        <v>32486</v>
      </c>
      <c r="I183" s="59" t="s">
        <v>854</v>
      </c>
      <c r="J183" s="60" t="s">
        <v>855</v>
      </c>
      <c r="K183" s="59">
        <v>32486</v>
      </c>
      <c r="L183" s="59" t="s">
        <v>852</v>
      </c>
      <c r="M183" s="60" t="s">
        <v>149</v>
      </c>
      <c r="N183" s="60"/>
      <c r="O183" s="61" t="s">
        <v>370</v>
      </c>
      <c r="P183" s="61" t="s">
        <v>856</v>
      </c>
    </row>
    <row r="184" spans="1:16" ht="13.5" thickBot="1" x14ac:dyDescent="0.25">
      <c r="A184" s="16" t="str">
        <f t="shared" si="12"/>
        <v>IBVS 5583 </v>
      </c>
      <c r="B184" s="5" t="str">
        <f t="shared" si="13"/>
        <v>I</v>
      </c>
      <c r="C184" s="16">
        <f t="shared" si="14"/>
        <v>52274.366499999996</v>
      </c>
      <c r="D184" s="17" t="str">
        <f t="shared" si="15"/>
        <v>vis</v>
      </c>
      <c r="E184" s="58">
        <f>VLOOKUP(C184,Active!C$21:E$959,3,FALSE)</f>
        <v>-4236.9970223660193</v>
      </c>
      <c r="F184" s="5" t="s">
        <v>132</v>
      </c>
      <c r="G184" s="17" t="str">
        <f t="shared" si="16"/>
        <v>52274.3665</v>
      </c>
      <c r="H184" s="16">
        <f t="shared" si="17"/>
        <v>37785</v>
      </c>
      <c r="I184" s="59" t="s">
        <v>875</v>
      </c>
      <c r="J184" s="60" t="s">
        <v>876</v>
      </c>
      <c r="K184" s="59">
        <v>37785</v>
      </c>
      <c r="L184" s="59" t="s">
        <v>877</v>
      </c>
      <c r="M184" s="60" t="s">
        <v>264</v>
      </c>
      <c r="N184" s="60" t="s">
        <v>878</v>
      </c>
      <c r="O184" s="61" t="s">
        <v>879</v>
      </c>
      <c r="P184" s="62" t="s">
        <v>880</v>
      </c>
    </row>
    <row r="185" spans="1:16" ht="13.5" thickBot="1" x14ac:dyDescent="0.25">
      <c r="A185" s="16" t="str">
        <f t="shared" si="12"/>
        <v> BBS 129 </v>
      </c>
      <c r="B185" s="5" t="str">
        <f t="shared" si="13"/>
        <v>I</v>
      </c>
      <c r="C185" s="16">
        <f t="shared" si="14"/>
        <v>52691.292999999998</v>
      </c>
      <c r="D185" s="17" t="str">
        <f t="shared" si="15"/>
        <v>vis</v>
      </c>
      <c r="E185" s="58">
        <f>VLOOKUP(C185,Active!C$21:E$959,3,FALSE)</f>
        <v>-2438.9940553623678</v>
      </c>
      <c r="F185" s="5" t="s">
        <v>132</v>
      </c>
      <c r="G185" s="17" t="str">
        <f t="shared" si="16"/>
        <v>52691.293</v>
      </c>
      <c r="H185" s="16">
        <f t="shared" si="17"/>
        <v>39583</v>
      </c>
      <c r="I185" s="59" t="s">
        <v>884</v>
      </c>
      <c r="J185" s="60" t="s">
        <v>885</v>
      </c>
      <c r="K185" s="59">
        <v>39583</v>
      </c>
      <c r="L185" s="59" t="s">
        <v>852</v>
      </c>
      <c r="M185" s="60" t="s">
        <v>149</v>
      </c>
      <c r="N185" s="60"/>
      <c r="O185" s="61" t="s">
        <v>370</v>
      </c>
      <c r="P185" s="61" t="s">
        <v>886</v>
      </c>
    </row>
    <row r="186" spans="1:16" ht="13.5" thickBot="1" x14ac:dyDescent="0.25">
      <c r="A186" s="16" t="str">
        <f t="shared" si="12"/>
        <v> BBS 130 </v>
      </c>
      <c r="B186" s="5" t="str">
        <f t="shared" si="13"/>
        <v>I</v>
      </c>
      <c r="C186" s="16">
        <f t="shared" si="14"/>
        <v>52908.336000000003</v>
      </c>
      <c r="D186" s="17" t="str">
        <f t="shared" si="15"/>
        <v>vis</v>
      </c>
      <c r="E186" s="58">
        <f>VLOOKUP(C186,Active!C$21:E$959,3,FALSE)</f>
        <v>-1502.992246968367</v>
      </c>
      <c r="F186" s="5" t="s">
        <v>132</v>
      </c>
      <c r="G186" s="17" t="str">
        <f t="shared" si="16"/>
        <v>52908.336</v>
      </c>
      <c r="H186" s="16">
        <f t="shared" si="17"/>
        <v>40519</v>
      </c>
      <c r="I186" s="59" t="s">
        <v>887</v>
      </c>
      <c r="J186" s="60" t="s">
        <v>888</v>
      </c>
      <c r="K186" s="59">
        <v>40519</v>
      </c>
      <c r="L186" s="59" t="s">
        <v>852</v>
      </c>
      <c r="M186" s="60" t="s">
        <v>149</v>
      </c>
      <c r="N186" s="60"/>
      <c r="O186" s="61" t="s">
        <v>370</v>
      </c>
      <c r="P186" s="61" t="s">
        <v>889</v>
      </c>
    </row>
    <row r="187" spans="1:16" ht="13.5" thickBot="1" x14ac:dyDescent="0.25">
      <c r="A187" s="16" t="str">
        <f t="shared" si="12"/>
        <v>IBVS 5690 </v>
      </c>
      <c r="B187" s="5" t="str">
        <f t="shared" si="13"/>
        <v>I</v>
      </c>
      <c r="C187" s="16">
        <f t="shared" si="14"/>
        <v>53256.854500000001</v>
      </c>
      <c r="D187" s="17" t="str">
        <f t="shared" si="15"/>
        <v>vis</v>
      </c>
      <c r="E187" s="58">
        <f>VLOOKUP(C187,Active!C$21:E$959,3,FALSE)</f>
        <v>0</v>
      </c>
      <c r="F187" s="5" t="s">
        <v>132</v>
      </c>
      <c r="G187" s="17" t="str">
        <f t="shared" si="16"/>
        <v>53256.8545</v>
      </c>
      <c r="H187" s="16">
        <f t="shared" si="17"/>
        <v>42022</v>
      </c>
      <c r="I187" s="59" t="s">
        <v>890</v>
      </c>
      <c r="J187" s="60" t="s">
        <v>891</v>
      </c>
      <c r="K187" s="59">
        <v>42022</v>
      </c>
      <c r="L187" s="59" t="s">
        <v>892</v>
      </c>
      <c r="M187" s="60" t="s">
        <v>264</v>
      </c>
      <c r="N187" s="60" t="s">
        <v>265</v>
      </c>
      <c r="O187" s="61" t="s">
        <v>893</v>
      </c>
      <c r="P187" s="62" t="s">
        <v>894</v>
      </c>
    </row>
    <row r="188" spans="1:16" ht="13.5" thickBot="1" x14ac:dyDescent="0.25">
      <c r="A188" s="16" t="str">
        <f t="shared" si="12"/>
        <v>OEJV 0003 </v>
      </c>
      <c r="B188" s="5" t="str">
        <f t="shared" si="13"/>
        <v>I</v>
      </c>
      <c r="C188" s="16">
        <f t="shared" si="14"/>
        <v>53287.463000000003</v>
      </c>
      <c r="D188" s="17" t="str">
        <f t="shared" si="15"/>
        <v>vis</v>
      </c>
      <c r="E188" s="58">
        <f>VLOOKUP(C188,Active!C$21:E$959,3,FALSE)</f>
        <v>131.99970214302724</v>
      </c>
      <c r="F188" s="5" t="s">
        <v>132</v>
      </c>
      <c r="G188" s="17" t="str">
        <f t="shared" si="16"/>
        <v>53287.463</v>
      </c>
      <c r="H188" s="16">
        <f t="shared" si="17"/>
        <v>42154</v>
      </c>
      <c r="I188" s="59" t="s">
        <v>895</v>
      </c>
      <c r="J188" s="60" t="s">
        <v>896</v>
      </c>
      <c r="K188" s="59">
        <v>42154</v>
      </c>
      <c r="L188" s="59" t="s">
        <v>412</v>
      </c>
      <c r="M188" s="60" t="s">
        <v>149</v>
      </c>
      <c r="N188" s="60"/>
      <c r="O188" s="61" t="s">
        <v>370</v>
      </c>
      <c r="P188" s="62" t="s">
        <v>897</v>
      </c>
    </row>
    <row r="189" spans="1:16" ht="13.5" thickBot="1" x14ac:dyDescent="0.25">
      <c r="A189" s="16" t="str">
        <f t="shared" si="12"/>
        <v>IBVS 5710 </v>
      </c>
      <c r="B189" s="5" t="str">
        <f t="shared" si="13"/>
        <v>I</v>
      </c>
      <c r="C189" s="16">
        <f t="shared" si="14"/>
        <v>53626.9326</v>
      </c>
      <c r="D189" s="17" t="str">
        <f t="shared" si="15"/>
        <v>vis</v>
      </c>
      <c r="E189" s="58">
        <f>VLOOKUP(C189,Active!C$21:E$959,3,FALSE)</f>
        <v>1595.9684064770879</v>
      </c>
      <c r="F189" s="5" t="s">
        <v>132</v>
      </c>
      <c r="G189" s="17" t="str">
        <f t="shared" si="16"/>
        <v>53626.9326</v>
      </c>
      <c r="H189" s="16">
        <f t="shared" si="17"/>
        <v>43618</v>
      </c>
      <c r="I189" s="59" t="s">
        <v>904</v>
      </c>
      <c r="J189" s="60" t="s">
        <v>905</v>
      </c>
      <c r="K189" s="59">
        <v>43618</v>
      </c>
      <c r="L189" s="59" t="s">
        <v>906</v>
      </c>
      <c r="M189" s="60" t="s">
        <v>264</v>
      </c>
      <c r="N189" s="60" t="s">
        <v>265</v>
      </c>
      <c r="O189" s="61" t="s">
        <v>779</v>
      </c>
      <c r="P189" s="62" t="s">
        <v>780</v>
      </c>
    </row>
    <row r="190" spans="1:16" ht="13.5" thickBot="1" x14ac:dyDescent="0.25">
      <c r="A190" s="16" t="str">
        <f t="shared" si="12"/>
        <v>IBVS 5710 </v>
      </c>
      <c r="B190" s="5" t="str">
        <f t="shared" si="13"/>
        <v>I</v>
      </c>
      <c r="C190" s="16">
        <f t="shared" si="14"/>
        <v>53639.922100000003</v>
      </c>
      <c r="D190" s="17" t="str">
        <f t="shared" si="15"/>
        <v>vis</v>
      </c>
      <c r="E190" s="58">
        <f>VLOOKUP(C190,Active!C$21:E$959,3,FALSE)</f>
        <v>1651.9858568907694</v>
      </c>
      <c r="F190" s="5" t="s">
        <v>132</v>
      </c>
      <c r="G190" s="17" t="str">
        <f t="shared" si="16"/>
        <v>53639.9221</v>
      </c>
      <c r="H190" s="16">
        <f t="shared" si="17"/>
        <v>43674</v>
      </c>
      <c r="I190" s="59" t="s">
        <v>910</v>
      </c>
      <c r="J190" s="60" t="s">
        <v>911</v>
      </c>
      <c r="K190" s="59">
        <v>43674</v>
      </c>
      <c r="L190" s="59" t="s">
        <v>912</v>
      </c>
      <c r="M190" s="60" t="s">
        <v>264</v>
      </c>
      <c r="N190" s="60" t="s">
        <v>265</v>
      </c>
      <c r="O190" s="61" t="s">
        <v>779</v>
      </c>
      <c r="P190" s="62" t="s">
        <v>780</v>
      </c>
    </row>
    <row r="191" spans="1:16" ht="13.5" thickBot="1" x14ac:dyDescent="0.25">
      <c r="A191" s="16" t="str">
        <f t="shared" si="12"/>
        <v>IBVS 5741 </v>
      </c>
      <c r="B191" s="5" t="str">
        <f t="shared" si="13"/>
        <v>I</v>
      </c>
      <c r="C191" s="16">
        <f t="shared" si="14"/>
        <v>53705.316899999998</v>
      </c>
      <c r="D191" s="17" t="str">
        <f t="shared" si="15"/>
        <v>vis</v>
      </c>
      <c r="E191" s="58">
        <f>VLOOKUP(C191,Active!C$21:E$959,3,FALSE)</f>
        <v>1934.002098186538</v>
      </c>
      <c r="F191" s="5" t="s">
        <v>132</v>
      </c>
      <c r="G191" s="17" t="str">
        <f t="shared" si="16"/>
        <v>53705.3169</v>
      </c>
      <c r="H191" s="16">
        <f t="shared" si="17"/>
        <v>43956</v>
      </c>
      <c r="I191" s="59" t="s">
        <v>918</v>
      </c>
      <c r="J191" s="60" t="s">
        <v>919</v>
      </c>
      <c r="K191" s="59">
        <v>43956</v>
      </c>
      <c r="L191" s="59" t="s">
        <v>920</v>
      </c>
      <c r="M191" s="60" t="s">
        <v>264</v>
      </c>
      <c r="N191" s="60" t="s">
        <v>265</v>
      </c>
      <c r="O191" s="61" t="s">
        <v>916</v>
      </c>
      <c r="P191" s="62" t="s">
        <v>917</v>
      </c>
    </row>
    <row r="192" spans="1:16" ht="13.5" thickBot="1" x14ac:dyDescent="0.25">
      <c r="A192" s="16" t="str">
        <f t="shared" si="12"/>
        <v>OEJV 0116 </v>
      </c>
      <c r="B192" s="5" t="str">
        <f t="shared" si="13"/>
        <v>I</v>
      </c>
      <c r="C192" s="16">
        <f t="shared" si="14"/>
        <v>54449.432000000001</v>
      </c>
      <c r="D192" s="17" t="str">
        <f t="shared" si="15"/>
        <v>vis</v>
      </c>
      <c r="E192" s="58">
        <f>VLOOKUP(C192,Active!C$21:E$959,3,FALSE)</f>
        <v>5143.0117379964777</v>
      </c>
      <c r="F192" s="5" t="s">
        <v>132</v>
      </c>
      <c r="G192" s="17" t="str">
        <f t="shared" si="16"/>
        <v>54449.432</v>
      </c>
      <c r="H192" s="16">
        <f t="shared" si="17"/>
        <v>47165</v>
      </c>
      <c r="I192" s="59" t="s">
        <v>931</v>
      </c>
      <c r="J192" s="60" t="s">
        <v>932</v>
      </c>
      <c r="K192" s="59">
        <v>47165</v>
      </c>
      <c r="L192" s="59" t="s">
        <v>852</v>
      </c>
      <c r="M192" s="60" t="s">
        <v>901</v>
      </c>
      <c r="N192" s="60" t="s">
        <v>923</v>
      </c>
      <c r="O192" s="61" t="s">
        <v>873</v>
      </c>
      <c r="P192" s="62" t="s">
        <v>933</v>
      </c>
    </row>
    <row r="193" spans="1:16" ht="13.5" thickBot="1" x14ac:dyDescent="0.25">
      <c r="A193" s="16" t="str">
        <f t="shared" si="12"/>
        <v>IBVS 5920 </v>
      </c>
      <c r="B193" s="5" t="str">
        <f t="shared" si="13"/>
        <v>I</v>
      </c>
      <c r="C193" s="16">
        <f t="shared" si="14"/>
        <v>55181.7186</v>
      </c>
      <c r="D193" s="17" t="str">
        <f t="shared" si="15"/>
        <v>vis</v>
      </c>
      <c r="E193" s="58">
        <f>VLOOKUP(C193,Active!C$21:E$959,3,FALSE)</f>
        <v>8301.0107605988087</v>
      </c>
      <c r="F193" s="5" t="s">
        <v>132</v>
      </c>
      <c r="G193" s="17" t="str">
        <f t="shared" si="16"/>
        <v>55181.7186</v>
      </c>
      <c r="H193" s="16">
        <f t="shared" si="17"/>
        <v>50323</v>
      </c>
      <c r="I193" s="59" t="s">
        <v>939</v>
      </c>
      <c r="J193" s="60" t="s">
        <v>940</v>
      </c>
      <c r="K193" s="59">
        <v>50323</v>
      </c>
      <c r="L193" s="59" t="s">
        <v>941</v>
      </c>
      <c r="M193" s="60" t="s">
        <v>901</v>
      </c>
      <c r="N193" s="60" t="s">
        <v>132</v>
      </c>
      <c r="O193" s="61" t="s">
        <v>942</v>
      </c>
      <c r="P193" s="62" t="s">
        <v>943</v>
      </c>
    </row>
    <row r="194" spans="1:16" ht="13.5" thickBot="1" x14ac:dyDescent="0.25">
      <c r="A194" s="16" t="str">
        <f t="shared" si="12"/>
        <v>IBVS 5960 </v>
      </c>
      <c r="B194" s="5" t="str">
        <f t="shared" si="13"/>
        <v>I</v>
      </c>
      <c r="C194" s="16">
        <f t="shared" si="14"/>
        <v>55533.717900000003</v>
      </c>
      <c r="D194" s="17" t="str">
        <f t="shared" si="15"/>
        <v>vis</v>
      </c>
      <c r="E194" s="58">
        <f>VLOOKUP(C194,Active!C$21:E$959,3,FALSE)</f>
        <v>9819.0140196461743</v>
      </c>
      <c r="F194" s="5" t="s">
        <v>132</v>
      </c>
      <c r="G194" s="17" t="str">
        <f t="shared" si="16"/>
        <v>55533.7179</v>
      </c>
      <c r="H194" s="16">
        <f t="shared" si="17"/>
        <v>51841</v>
      </c>
      <c r="I194" s="59" t="s">
        <v>944</v>
      </c>
      <c r="J194" s="60" t="s">
        <v>945</v>
      </c>
      <c r="K194" s="59">
        <v>51841</v>
      </c>
      <c r="L194" s="59" t="s">
        <v>946</v>
      </c>
      <c r="M194" s="60" t="s">
        <v>901</v>
      </c>
      <c r="N194" s="60" t="s">
        <v>132</v>
      </c>
      <c r="O194" s="61" t="s">
        <v>942</v>
      </c>
      <c r="P194" s="62" t="s">
        <v>947</v>
      </c>
    </row>
    <row r="195" spans="1:16" ht="13.5" thickBot="1" x14ac:dyDescent="0.25">
      <c r="A195" s="16" t="str">
        <f t="shared" si="12"/>
        <v>IBVS 6011 </v>
      </c>
      <c r="B195" s="5" t="str">
        <f t="shared" si="13"/>
        <v>I</v>
      </c>
      <c r="C195" s="16">
        <f t="shared" si="14"/>
        <v>55844.904000000002</v>
      </c>
      <c r="D195" s="17" t="str">
        <f t="shared" si="15"/>
        <v>vis</v>
      </c>
      <c r="E195" s="58">
        <f>VLOOKUP(C195,Active!C$21:E$959,3,FALSE)</f>
        <v>11161.009625802875</v>
      </c>
      <c r="F195" s="5" t="s">
        <v>132</v>
      </c>
      <c r="G195" s="17" t="str">
        <f t="shared" si="16"/>
        <v>55844.9040</v>
      </c>
      <c r="H195" s="16">
        <f t="shared" si="17"/>
        <v>53183</v>
      </c>
      <c r="I195" s="59" t="s">
        <v>954</v>
      </c>
      <c r="J195" s="60" t="s">
        <v>955</v>
      </c>
      <c r="K195" s="59" t="s">
        <v>956</v>
      </c>
      <c r="L195" s="59" t="s">
        <v>957</v>
      </c>
      <c r="M195" s="60" t="s">
        <v>901</v>
      </c>
      <c r="N195" s="60" t="s">
        <v>132</v>
      </c>
      <c r="O195" s="61" t="s">
        <v>942</v>
      </c>
      <c r="P195" s="62" t="s">
        <v>958</v>
      </c>
    </row>
    <row r="196" spans="1:16" ht="13.5" thickBot="1" x14ac:dyDescent="0.25">
      <c r="A196" s="16" t="str">
        <f t="shared" si="12"/>
        <v>BAVM 239 </v>
      </c>
      <c r="B196" s="5" t="str">
        <f t="shared" si="13"/>
        <v>I</v>
      </c>
      <c r="C196" s="16">
        <f t="shared" si="14"/>
        <v>55856.267500000002</v>
      </c>
      <c r="D196" s="17" t="str">
        <f t="shared" si="15"/>
        <v>vis</v>
      </c>
      <c r="E196" s="58">
        <f>VLOOKUP(C196,Active!C$21:E$959,3,FALSE)</f>
        <v>11210.014922217339</v>
      </c>
      <c r="F196" s="5" t="s">
        <v>132</v>
      </c>
      <c r="G196" s="17" t="str">
        <f t="shared" si="16"/>
        <v>55856.2675</v>
      </c>
      <c r="H196" s="16">
        <f t="shared" si="17"/>
        <v>53232</v>
      </c>
      <c r="I196" s="59" t="s">
        <v>959</v>
      </c>
      <c r="J196" s="60" t="s">
        <v>960</v>
      </c>
      <c r="K196" s="59" t="s">
        <v>961</v>
      </c>
      <c r="L196" s="59" t="s">
        <v>946</v>
      </c>
      <c r="M196" s="60" t="s">
        <v>901</v>
      </c>
      <c r="N196" s="60" t="s">
        <v>951</v>
      </c>
      <c r="O196" s="61" t="s">
        <v>962</v>
      </c>
      <c r="P196" s="62" t="s">
        <v>963</v>
      </c>
    </row>
    <row r="197" spans="1:16" ht="13.5" thickBot="1" x14ac:dyDescent="0.25">
      <c r="A197" s="16" t="str">
        <f t="shared" si="12"/>
        <v>BAVM 239 </v>
      </c>
      <c r="B197" s="5" t="str">
        <f t="shared" si="13"/>
        <v>I</v>
      </c>
      <c r="C197" s="16">
        <f t="shared" si="14"/>
        <v>55856.500899999999</v>
      </c>
      <c r="D197" s="17" t="str">
        <f t="shared" si="15"/>
        <v>vis</v>
      </c>
      <c r="E197" s="58">
        <f>VLOOKUP(C197,Active!C$21:E$959,3,FALSE)</f>
        <v>11211.021463879943</v>
      </c>
      <c r="F197" s="5" t="s">
        <v>132</v>
      </c>
      <c r="G197" s="17" t="str">
        <f t="shared" si="16"/>
        <v>55856.5009</v>
      </c>
      <c r="H197" s="16">
        <f t="shared" si="17"/>
        <v>53233</v>
      </c>
      <c r="I197" s="59" t="s">
        <v>964</v>
      </c>
      <c r="J197" s="60" t="s">
        <v>965</v>
      </c>
      <c r="K197" s="59" t="s">
        <v>966</v>
      </c>
      <c r="L197" s="59" t="s">
        <v>224</v>
      </c>
      <c r="M197" s="60" t="s">
        <v>901</v>
      </c>
      <c r="N197" s="60" t="s">
        <v>951</v>
      </c>
      <c r="O197" s="61" t="s">
        <v>962</v>
      </c>
      <c r="P197" s="62" t="s">
        <v>963</v>
      </c>
    </row>
    <row r="198" spans="1:16" ht="13.5" thickBot="1" x14ac:dyDescent="0.25">
      <c r="A198" s="16" t="str">
        <f t="shared" si="12"/>
        <v>IBVS 6042 </v>
      </c>
      <c r="B198" s="5" t="str">
        <f t="shared" si="13"/>
        <v>I</v>
      </c>
      <c r="C198" s="16">
        <f t="shared" si="14"/>
        <v>56279.6872</v>
      </c>
      <c r="D198" s="17" t="str">
        <f t="shared" si="15"/>
        <v>vis</v>
      </c>
      <c r="E198" s="58">
        <f>VLOOKUP(C198,Active!C$21:E$959,3,FALSE)</f>
        <v>13036.019930025168</v>
      </c>
      <c r="F198" s="5" t="s">
        <v>132</v>
      </c>
      <c r="G198" s="17" t="str">
        <f t="shared" si="16"/>
        <v>56279.6872</v>
      </c>
      <c r="H198" s="16">
        <f t="shared" si="17"/>
        <v>55058</v>
      </c>
      <c r="I198" s="59" t="s">
        <v>967</v>
      </c>
      <c r="J198" s="60" t="s">
        <v>968</v>
      </c>
      <c r="K198" s="59" t="s">
        <v>969</v>
      </c>
      <c r="L198" s="59" t="s">
        <v>970</v>
      </c>
      <c r="M198" s="60" t="s">
        <v>901</v>
      </c>
      <c r="N198" s="60" t="s">
        <v>132</v>
      </c>
      <c r="O198" s="61" t="s">
        <v>942</v>
      </c>
      <c r="P198" s="62" t="s">
        <v>971</v>
      </c>
    </row>
    <row r="199" spans="1:16" ht="13.5" thickBot="1" x14ac:dyDescent="0.25">
      <c r="A199" s="16" t="str">
        <f t="shared" si="12"/>
        <v> PZ 11.314 </v>
      </c>
      <c r="B199" s="5" t="str">
        <f t="shared" si="13"/>
        <v>I</v>
      </c>
      <c r="C199" s="16">
        <f t="shared" si="14"/>
        <v>28780.422900000001</v>
      </c>
      <c r="D199" s="17" t="str">
        <f t="shared" si="15"/>
        <v>vis</v>
      </c>
      <c r="E199" s="58">
        <f>VLOOKUP(C199,Active!C$21:E$959,3,FALSE)</f>
        <v>-105555.04780449739</v>
      </c>
      <c r="F199" s="5" t="s">
        <v>132</v>
      </c>
      <c r="G199" s="17" t="str">
        <f t="shared" si="16"/>
        <v>28780.4229</v>
      </c>
      <c r="H199" s="16">
        <f t="shared" si="17"/>
        <v>-63533</v>
      </c>
      <c r="I199" s="59" t="s">
        <v>135</v>
      </c>
      <c r="J199" s="60" t="s">
        <v>136</v>
      </c>
      <c r="K199" s="59">
        <v>-63533</v>
      </c>
      <c r="L199" s="59" t="s">
        <v>137</v>
      </c>
      <c r="M199" s="60" t="s">
        <v>134</v>
      </c>
      <c r="N199" s="60"/>
      <c r="O199" s="61" t="s">
        <v>138</v>
      </c>
      <c r="P199" s="61" t="s">
        <v>139</v>
      </c>
    </row>
    <row r="200" spans="1:16" ht="13.5" thickBot="1" x14ac:dyDescent="0.25">
      <c r="A200" s="16" t="str">
        <f t="shared" si="12"/>
        <v> PZ 11.314 </v>
      </c>
      <c r="B200" s="5" t="str">
        <f t="shared" si="13"/>
        <v>I</v>
      </c>
      <c r="C200" s="16">
        <f t="shared" si="14"/>
        <v>28785.522499999999</v>
      </c>
      <c r="D200" s="17" t="str">
        <f t="shared" si="15"/>
        <v>vis</v>
      </c>
      <c r="E200" s="58">
        <f>VLOOKUP(C200,Active!C$21:E$959,3,FALSE)</f>
        <v>-105533.05568854763</v>
      </c>
      <c r="F200" s="5" t="s">
        <v>132</v>
      </c>
      <c r="G200" s="17" t="str">
        <f t="shared" si="16"/>
        <v>28785.5225</v>
      </c>
      <c r="H200" s="16">
        <f t="shared" si="17"/>
        <v>-63511</v>
      </c>
      <c r="I200" s="59" t="s">
        <v>140</v>
      </c>
      <c r="J200" s="60" t="s">
        <v>141</v>
      </c>
      <c r="K200" s="59">
        <v>-63511</v>
      </c>
      <c r="L200" s="59" t="s">
        <v>142</v>
      </c>
      <c r="M200" s="60" t="s">
        <v>134</v>
      </c>
      <c r="N200" s="60"/>
      <c r="O200" s="61" t="s">
        <v>138</v>
      </c>
      <c r="P200" s="61" t="s">
        <v>139</v>
      </c>
    </row>
    <row r="201" spans="1:16" ht="13.5" thickBot="1" x14ac:dyDescent="0.25">
      <c r="A201" s="16" t="str">
        <f t="shared" si="12"/>
        <v> PZ 11.314 </v>
      </c>
      <c r="B201" s="5" t="str">
        <f t="shared" si="13"/>
        <v>I</v>
      </c>
      <c r="C201" s="16">
        <f t="shared" si="14"/>
        <v>35039.4179</v>
      </c>
      <c r="D201" s="17" t="str">
        <f t="shared" si="15"/>
        <v>vis</v>
      </c>
      <c r="E201" s="58">
        <f>VLOOKUP(C201,Active!C$21:E$959,3,FALSE)</f>
        <v>-78563.020239780395</v>
      </c>
      <c r="F201" s="5" t="s">
        <v>132</v>
      </c>
      <c r="G201" s="17" t="str">
        <f t="shared" si="16"/>
        <v>35039.4179</v>
      </c>
      <c r="H201" s="16">
        <f t="shared" si="17"/>
        <v>-36541</v>
      </c>
      <c r="I201" s="59" t="s">
        <v>143</v>
      </c>
      <c r="J201" s="60" t="s">
        <v>144</v>
      </c>
      <c r="K201" s="59">
        <v>-36541</v>
      </c>
      <c r="L201" s="59" t="s">
        <v>145</v>
      </c>
      <c r="M201" s="60" t="s">
        <v>134</v>
      </c>
      <c r="N201" s="60"/>
      <c r="O201" s="61" t="s">
        <v>138</v>
      </c>
      <c r="P201" s="61" t="s">
        <v>139</v>
      </c>
    </row>
    <row r="202" spans="1:16" ht="13.5" thickBot="1" x14ac:dyDescent="0.25">
      <c r="A202" s="16" t="str">
        <f t="shared" si="12"/>
        <v> PZ 11.314 </v>
      </c>
      <c r="B202" s="5" t="str">
        <f t="shared" si="13"/>
        <v>I</v>
      </c>
      <c r="C202" s="16">
        <f t="shared" si="14"/>
        <v>35127.298699999999</v>
      </c>
      <c r="D202" s="17" t="str">
        <f t="shared" si="15"/>
        <v>vis</v>
      </c>
      <c r="E202" s="58">
        <f>VLOOKUP(C202,Active!C$21:E$959,3,FALSE)</f>
        <v>-78184.032722453834</v>
      </c>
      <c r="F202" s="5" t="s">
        <v>132</v>
      </c>
      <c r="G202" s="17" t="str">
        <f t="shared" si="16"/>
        <v>35127.2987</v>
      </c>
      <c r="H202" s="16">
        <f t="shared" si="17"/>
        <v>-36162</v>
      </c>
      <c r="I202" s="59" t="s">
        <v>146</v>
      </c>
      <c r="J202" s="60" t="s">
        <v>147</v>
      </c>
      <c r="K202" s="59">
        <v>-36162</v>
      </c>
      <c r="L202" s="59" t="s">
        <v>148</v>
      </c>
      <c r="M202" s="60" t="s">
        <v>149</v>
      </c>
      <c r="N202" s="60"/>
      <c r="O202" s="61" t="s">
        <v>138</v>
      </c>
      <c r="P202" s="61" t="s">
        <v>139</v>
      </c>
    </row>
    <row r="203" spans="1:16" ht="13.5" thickBot="1" x14ac:dyDescent="0.25">
      <c r="A203" s="16" t="str">
        <f t="shared" ref="A203:A266" si="18">P203</f>
        <v> PZ 11.314 </v>
      </c>
      <c r="B203" s="5" t="str">
        <f t="shared" ref="B203:B266" si="19">IF(H203=INT(H203),"I","II")</f>
        <v>I</v>
      </c>
      <c r="C203" s="16">
        <f t="shared" ref="C203:C266" si="20">1*G203</f>
        <v>35143.298300000002</v>
      </c>
      <c r="D203" s="17" t="str">
        <f t="shared" ref="D203:D266" si="21">VLOOKUP(F203,I$1:J$5,2,FALSE)</f>
        <v>vis</v>
      </c>
      <c r="E203" s="58">
        <f>VLOOKUP(C203,Active!C$21:E$959,3,FALSE)</f>
        <v>-78115.034162105963</v>
      </c>
      <c r="F203" s="5" t="s">
        <v>132</v>
      </c>
      <c r="G203" s="17" t="str">
        <f t="shared" ref="G203:G266" si="22">MID(I203,3,LEN(I203)-3)</f>
        <v>35143.2983</v>
      </c>
      <c r="H203" s="16">
        <f t="shared" ref="H203:H266" si="23">1*K203</f>
        <v>-36093</v>
      </c>
      <c r="I203" s="59" t="s">
        <v>150</v>
      </c>
      <c r="J203" s="60" t="s">
        <v>151</v>
      </c>
      <c r="K203" s="59">
        <v>-36093</v>
      </c>
      <c r="L203" s="59" t="s">
        <v>152</v>
      </c>
      <c r="M203" s="60" t="s">
        <v>149</v>
      </c>
      <c r="N203" s="60"/>
      <c r="O203" s="61" t="s">
        <v>138</v>
      </c>
      <c r="P203" s="61" t="s">
        <v>139</v>
      </c>
    </row>
    <row r="204" spans="1:16" ht="13.5" thickBot="1" x14ac:dyDescent="0.25">
      <c r="A204" s="16" t="str">
        <f t="shared" si="18"/>
        <v> PZ 11.314 </v>
      </c>
      <c r="B204" s="5" t="str">
        <f t="shared" si="19"/>
        <v>I</v>
      </c>
      <c r="C204" s="16">
        <f t="shared" si="20"/>
        <v>35144.225599999998</v>
      </c>
      <c r="D204" s="17" t="str">
        <f t="shared" si="21"/>
        <v>vis</v>
      </c>
      <c r="E204" s="58">
        <f>VLOOKUP(C204,Active!C$21:E$959,3,FALSE)</f>
        <v>-78111.035164317873</v>
      </c>
      <c r="F204" s="5" t="s">
        <v>132</v>
      </c>
      <c r="G204" s="17" t="str">
        <f t="shared" si="22"/>
        <v>35144.2256</v>
      </c>
      <c r="H204" s="16">
        <f t="shared" si="23"/>
        <v>-36089</v>
      </c>
      <c r="I204" s="59" t="s">
        <v>153</v>
      </c>
      <c r="J204" s="60" t="s">
        <v>154</v>
      </c>
      <c r="K204" s="59">
        <v>-36089</v>
      </c>
      <c r="L204" s="59" t="s">
        <v>155</v>
      </c>
      <c r="M204" s="60" t="s">
        <v>149</v>
      </c>
      <c r="N204" s="60"/>
      <c r="O204" s="61" t="s">
        <v>138</v>
      </c>
      <c r="P204" s="61" t="s">
        <v>139</v>
      </c>
    </row>
    <row r="205" spans="1:16" ht="13.5" thickBot="1" x14ac:dyDescent="0.25">
      <c r="A205" s="16" t="str">
        <f t="shared" si="18"/>
        <v> PZ 11.314 </v>
      </c>
      <c r="B205" s="5" t="str">
        <f t="shared" si="19"/>
        <v>I</v>
      </c>
      <c r="C205" s="16">
        <f t="shared" si="20"/>
        <v>35149.3266</v>
      </c>
      <c r="D205" s="17" t="str">
        <f t="shared" si="21"/>
        <v>vis</v>
      </c>
      <c r="E205" s="58">
        <f>VLOOKUP(C205,Active!C$21:E$959,3,FALSE)</f>
        <v>-78089.037010843123</v>
      </c>
      <c r="F205" s="5" t="s">
        <v>132</v>
      </c>
      <c r="G205" s="17" t="str">
        <f t="shared" si="22"/>
        <v>35149.3266</v>
      </c>
      <c r="H205" s="16">
        <f t="shared" si="23"/>
        <v>-36067</v>
      </c>
      <c r="I205" s="59" t="s">
        <v>156</v>
      </c>
      <c r="J205" s="60" t="s">
        <v>157</v>
      </c>
      <c r="K205" s="59">
        <v>-36067</v>
      </c>
      <c r="L205" s="59" t="s">
        <v>158</v>
      </c>
      <c r="M205" s="60" t="s">
        <v>149</v>
      </c>
      <c r="N205" s="60"/>
      <c r="O205" s="61" t="s">
        <v>138</v>
      </c>
      <c r="P205" s="61" t="s">
        <v>139</v>
      </c>
    </row>
    <row r="206" spans="1:16" ht="13.5" thickBot="1" x14ac:dyDescent="0.25">
      <c r="A206" s="16" t="str">
        <f t="shared" si="18"/>
        <v> PZ 11.314 </v>
      </c>
      <c r="B206" s="5" t="str">
        <f t="shared" si="19"/>
        <v>I</v>
      </c>
      <c r="C206" s="16">
        <f t="shared" si="20"/>
        <v>35150.254000000001</v>
      </c>
      <c r="D206" s="17" t="str">
        <f t="shared" si="21"/>
        <v>vis</v>
      </c>
      <c r="E206" s="58">
        <f>VLOOKUP(C206,Active!C$21:E$959,3,FALSE)</f>
        <v>-78085.037581803233</v>
      </c>
      <c r="F206" s="5" t="s">
        <v>132</v>
      </c>
      <c r="G206" s="17" t="str">
        <f t="shared" si="22"/>
        <v>35150.2540</v>
      </c>
      <c r="H206" s="16">
        <f t="shared" si="23"/>
        <v>-36063</v>
      </c>
      <c r="I206" s="59" t="s">
        <v>159</v>
      </c>
      <c r="J206" s="60" t="s">
        <v>160</v>
      </c>
      <c r="K206" s="59">
        <v>-36063</v>
      </c>
      <c r="L206" s="59" t="s">
        <v>161</v>
      </c>
      <c r="M206" s="60" t="s">
        <v>149</v>
      </c>
      <c r="N206" s="60"/>
      <c r="O206" s="61" t="s">
        <v>138</v>
      </c>
      <c r="P206" s="61" t="s">
        <v>139</v>
      </c>
    </row>
    <row r="207" spans="1:16" ht="13.5" thickBot="1" x14ac:dyDescent="0.25">
      <c r="A207" s="16" t="str">
        <f t="shared" si="18"/>
        <v> PZ 11.314 </v>
      </c>
      <c r="B207" s="5" t="str">
        <f t="shared" si="19"/>
        <v>I</v>
      </c>
      <c r="C207" s="16">
        <f t="shared" si="20"/>
        <v>35160.224000000002</v>
      </c>
      <c r="D207" s="17" t="str">
        <f t="shared" si="21"/>
        <v>vis</v>
      </c>
      <c r="E207" s="58">
        <f>VLOOKUP(C207,Active!C$21:E$959,3,FALSE)</f>
        <v>-78042.041778991392</v>
      </c>
      <c r="F207" s="5" t="s">
        <v>132</v>
      </c>
      <c r="G207" s="17" t="str">
        <f t="shared" si="22"/>
        <v>35160.2240</v>
      </c>
      <c r="H207" s="16">
        <f t="shared" si="23"/>
        <v>-36020</v>
      </c>
      <c r="I207" s="59" t="s">
        <v>162</v>
      </c>
      <c r="J207" s="60" t="s">
        <v>163</v>
      </c>
      <c r="K207" s="59">
        <v>-36020</v>
      </c>
      <c r="L207" s="59" t="s">
        <v>164</v>
      </c>
      <c r="M207" s="60" t="s">
        <v>149</v>
      </c>
      <c r="N207" s="60"/>
      <c r="O207" s="61" t="s">
        <v>138</v>
      </c>
      <c r="P207" s="61" t="s">
        <v>139</v>
      </c>
    </row>
    <row r="208" spans="1:16" ht="13.5" thickBot="1" x14ac:dyDescent="0.25">
      <c r="A208" s="16" t="str">
        <f t="shared" si="18"/>
        <v> PZ 11.314 </v>
      </c>
      <c r="B208" s="5" t="str">
        <f t="shared" si="19"/>
        <v>I</v>
      </c>
      <c r="C208" s="16">
        <f t="shared" si="20"/>
        <v>35182.254800000002</v>
      </c>
      <c r="D208" s="17" t="str">
        <f t="shared" si="21"/>
        <v>vis</v>
      </c>
      <c r="E208" s="58">
        <f>VLOOKUP(C208,Active!C$21:E$959,3,FALSE)</f>
        <v>-77947.033561078977</v>
      </c>
      <c r="F208" s="5" t="s">
        <v>132</v>
      </c>
      <c r="G208" s="17" t="str">
        <f t="shared" si="22"/>
        <v>35182.2548</v>
      </c>
      <c r="H208" s="16">
        <f t="shared" si="23"/>
        <v>-35925</v>
      </c>
      <c r="I208" s="59" t="s">
        <v>165</v>
      </c>
      <c r="J208" s="60" t="s">
        <v>166</v>
      </c>
      <c r="K208" s="59">
        <v>-35925</v>
      </c>
      <c r="L208" s="59" t="s">
        <v>167</v>
      </c>
      <c r="M208" s="60" t="s">
        <v>149</v>
      </c>
      <c r="N208" s="60"/>
      <c r="O208" s="61" t="s">
        <v>138</v>
      </c>
      <c r="P208" s="61" t="s">
        <v>139</v>
      </c>
    </row>
    <row r="209" spans="1:16" ht="13.5" thickBot="1" x14ac:dyDescent="0.25">
      <c r="A209" s="16" t="str">
        <f t="shared" si="18"/>
        <v> PZ 11.314 </v>
      </c>
      <c r="B209" s="5" t="str">
        <f t="shared" si="19"/>
        <v>I</v>
      </c>
      <c r="C209" s="16">
        <f t="shared" si="20"/>
        <v>35377.500099999997</v>
      </c>
      <c r="D209" s="17" t="str">
        <f t="shared" si="21"/>
        <v>vis</v>
      </c>
      <c r="E209" s="58">
        <f>VLOOKUP(C209,Active!C$21:E$959,3,FALSE)</f>
        <v>-77105.034722690179</v>
      </c>
      <c r="F209" s="5" t="s">
        <v>132</v>
      </c>
      <c r="G209" s="17" t="str">
        <f t="shared" si="22"/>
        <v>35377.5001</v>
      </c>
      <c r="H209" s="16">
        <f t="shared" si="23"/>
        <v>-35083</v>
      </c>
      <c r="I209" s="59" t="s">
        <v>168</v>
      </c>
      <c r="J209" s="60" t="s">
        <v>169</v>
      </c>
      <c r="K209" s="59">
        <v>-35083</v>
      </c>
      <c r="L209" s="59" t="s">
        <v>155</v>
      </c>
      <c r="M209" s="60" t="s">
        <v>149</v>
      </c>
      <c r="N209" s="60"/>
      <c r="O209" s="61" t="s">
        <v>138</v>
      </c>
      <c r="P209" s="61" t="s">
        <v>139</v>
      </c>
    </row>
    <row r="210" spans="1:16" ht="13.5" thickBot="1" x14ac:dyDescent="0.25">
      <c r="A210" s="16" t="str">
        <f t="shared" si="18"/>
        <v> PZ 11.314 </v>
      </c>
      <c r="B210" s="5" t="str">
        <f t="shared" si="19"/>
        <v>I</v>
      </c>
      <c r="C210" s="16">
        <f t="shared" si="20"/>
        <v>35387.238700000002</v>
      </c>
      <c r="D210" s="17" t="str">
        <f t="shared" si="21"/>
        <v>vis</v>
      </c>
      <c r="E210" s="58">
        <f>VLOOKUP(C210,Active!C$21:E$959,3,FALSE)</f>
        <v>-77063.036836505271</v>
      </c>
      <c r="F210" s="5" t="s">
        <v>132</v>
      </c>
      <c r="G210" s="17" t="str">
        <f t="shared" si="22"/>
        <v>35387.2387</v>
      </c>
      <c r="H210" s="16">
        <f t="shared" si="23"/>
        <v>-35041</v>
      </c>
      <c r="I210" s="59" t="s">
        <v>170</v>
      </c>
      <c r="J210" s="60" t="s">
        <v>171</v>
      </c>
      <c r="K210" s="59">
        <v>-35041</v>
      </c>
      <c r="L210" s="59" t="s">
        <v>161</v>
      </c>
      <c r="M210" s="60" t="s">
        <v>149</v>
      </c>
      <c r="N210" s="60"/>
      <c r="O210" s="61" t="s">
        <v>138</v>
      </c>
      <c r="P210" s="61" t="s">
        <v>139</v>
      </c>
    </row>
    <row r="211" spans="1:16" ht="13.5" thickBot="1" x14ac:dyDescent="0.25">
      <c r="A211" s="16" t="str">
        <f t="shared" si="18"/>
        <v> PZ 11.314 </v>
      </c>
      <c r="B211" s="5" t="str">
        <f t="shared" si="19"/>
        <v>I</v>
      </c>
      <c r="C211" s="16">
        <f t="shared" si="20"/>
        <v>35387.470399999998</v>
      </c>
      <c r="D211" s="17" t="str">
        <f t="shared" si="21"/>
        <v>vis</v>
      </c>
      <c r="E211" s="58">
        <f>VLOOKUP(C211,Active!C$21:E$959,3,FALSE)</f>
        <v>-77062.037626122983</v>
      </c>
      <c r="F211" s="5" t="s">
        <v>132</v>
      </c>
      <c r="G211" s="17" t="str">
        <f t="shared" si="22"/>
        <v>35387.4704</v>
      </c>
      <c r="H211" s="16">
        <f t="shared" si="23"/>
        <v>-35040</v>
      </c>
      <c r="I211" s="59" t="s">
        <v>172</v>
      </c>
      <c r="J211" s="60" t="s">
        <v>173</v>
      </c>
      <c r="K211" s="59">
        <v>-35040</v>
      </c>
      <c r="L211" s="59" t="s">
        <v>174</v>
      </c>
      <c r="M211" s="60" t="s">
        <v>149</v>
      </c>
      <c r="N211" s="60"/>
      <c r="O211" s="61" t="s">
        <v>138</v>
      </c>
      <c r="P211" s="61" t="s">
        <v>139</v>
      </c>
    </row>
    <row r="212" spans="1:16" ht="13.5" thickBot="1" x14ac:dyDescent="0.25">
      <c r="A212" s="16" t="str">
        <f t="shared" si="18"/>
        <v> PZ 11.314 </v>
      </c>
      <c r="B212" s="5" t="str">
        <f t="shared" si="19"/>
        <v>I</v>
      </c>
      <c r="C212" s="16">
        <f t="shared" si="20"/>
        <v>35395.354200000002</v>
      </c>
      <c r="D212" s="17" t="str">
        <f t="shared" si="21"/>
        <v>vis</v>
      </c>
      <c r="E212" s="58">
        <f>VLOOKUP(C212,Active!C$21:E$959,3,FALSE)</f>
        <v>-77028.038598017869</v>
      </c>
      <c r="F212" s="5" t="s">
        <v>132</v>
      </c>
      <c r="G212" s="17" t="str">
        <f t="shared" si="22"/>
        <v>35395.3542</v>
      </c>
      <c r="H212" s="16">
        <f t="shared" si="23"/>
        <v>-35006</v>
      </c>
      <c r="I212" s="59" t="s">
        <v>175</v>
      </c>
      <c r="J212" s="60" t="s">
        <v>176</v>
      </c>
      <c r="K212" s="59">
        <v>-35006</v>
      </c>
      <c r="L212" s="59" t="s">
        <v>177</v>
      </c>
      <c r="M212" s="60" t="s">
        <v>149</v>
      </c>
      <c r="N212" s="60"/>
      <c r="O212" s="61" t="s">
        <v>138</v>
      </c>
      <c r="P212" s="61" t="s">
        <v>139</v>
      </c>
    </row>
    <row r="213" spans="1:16" ht="13.5" thickBot="1" x14ac:dyDescent="0.25">
      <c r="A213" s="16" t="str">
        <f t="shared" si="18"/>
        <v> PZ 11.314 </v>
      </c>
      <c r="B213" s="5" t="str">
        <f t="shared" si="19"/>
        <v>I</v>
      </c>
      <c r="C213" s="16">
        <f t="shared" si="20"/>
        <v>35396.281300000002</v>
      </c>
      <c r="D213" s="17" t="str">
        <f t="shared" si="21"/>
        <v>vis</v>
      </c>
      <c r="E213" s="58">
        <f>VLOOKUP(C213,Active!C$21:E$959,3,FALSE)</f>
        <v>-77024.040462733334</v>
      </c>
      <c r="F213" s="5" t="s">
        <v>132</v>
      </c>
      <c r="G213" s="17" t="str">
        <f t="shared" si="22"/>
        <v>35396.2813</v>
      </c>
      <c r="H213" s="16">
        <f t="shared" si="23"/>
        <v>-35002</v>
      </c>
      <c r="I213" s="59" t="s">
        <v>178</v>
      </c>
      <c r="J213" s="60" t="s">
        <v>179</v>
      </c>
      <c r="K213" s="59">
        <v>-35002</v>
      </c>
      <c r="L213" s="59" t="s">
        <v>180</v>
      </c>
      <c r="M213" s="60" t="s">
        <v>149</v>
      </c>
      <c r="N213" s="60"/>
      <c r="O213" s="61" t="s">
        <v>138</v>
      </c>
      <c r="P213" s="61" t="s">
        <v>139</v>
      </c>
    </row>
    <row r="214" spans="1:16" ht="13.5" thickBot="1" x14ac:dyDescent="0.25">
      <c r="A214" s="16" t="str">
        <f t="shared" si="18"/>
        <v> PZ 11.314 </v>
      </c>
      <c r="B214" s="5" t="str">
        <f t="shared" si="19"/>
        <v>I</v>
      </c>
      <c r="C214" s="16">
        <f t="shared" si="20"/>
        <v>35396.512699999999</v>
      </c>
      <c r="D214" s="17" t="str">
        <f t="shared" si="21"/>
        <v>vis</v>
      </c>
      <c r="E214" s="58">
        <f>VLOOKUP(C214,Active!C$21:E$959,3,FALSE)</f>
        <v>-77023.042546106401</v>
      </c>
      <c r="F214" s="5" t="s">
        <v>132</v>
      </c>
      <c r="G214" s="17" t="str">
        <f t="shared" si="22"/>
        <v>35396.5127</v>
      </c>
      <c r="H214" s="16">
        <f t="shared" si="23"/>
        <v>-35001</v>
      </c>
      <c r="I214" s="59" t="s">
        <v>181</v>
      </c>
      <c r="J214" s="60" t="s">
        <v>182</v>
      </c>
      <c r="K214" s="59">
        <v>-35001</v>
      </c>
      <c r="L214" s="59" t="s">
        <v>183</v>
      </c>
      <c r="M214" s="60" t="s">
        <v>149</v>
      </c>
      <c r="N214" s="60"/>
      <c r="O214" s="61" t="s">
        <v>138</v>
      </c>
      <c r="P214" s="61" t="s">
        <v>139</v>
      </c>
    </row>
    <row r="215" spans="1:16" ht="13.5" thickBot="1" x14ac:dyDescent="0.25">
      <c r="A215" s="16" t="str">
        <f t="shared" si="18"/>
        <v> PZ 11.314 </v>
      </c>
      <c r="B215" s="5" t="str">
        <f t="shared" si="19"/>
        <v>I</v>
      </c>
      <c r="C215" s="16">
        <f t="shared" si="20"/>
        <v>35397.441099999996</v>
      </c>
      <c r="D215" s="17" t="str">
        <f t="shared" si="21"/>
        <v>vis</v>
      </c>
      <c r="E215" s="58">
        <f>VLOOKUP(C215,Active!C$21:E$959,3,FALSE)</f>
        <v>-77019.038804548691</v>
      </c>
      <c r="F215" s="5" t="s">
        <v>132</v>
      </c>
      <c r="G215" s="17" t="str">
        <f t="shared" si="22"/>
        <v>35397.4411</v>
      </c>
      <c r="H215" s="16">
        <f t="shared" si="23"/>
        <v>-34997</v>
      </c>
      <c r="I215" s="59" t="s">
        <v>184</v>
      </c>
      <c r="J215" s="60" t="s">
        <v>185</v>
      </c>
      <c r="K215" s="59">
        <v>-34997</v>
      </c>
      <c r="L215" s="59" t="s">
        <v>186</v>
      </c>
      <c r="M215" s="60" t="s">
        <v>149</v>
      </c>
      <c r="N215" s="60"/>
      <c r="O215" s="61" t="s">
        <v>138</v>
      </c>
      <c r="P215" s="61" t="s">
        <v>139</v>
      </c>
    </row>
    <row r="216" spans="1:16" ht="13.5" thickBot="1" x14ac:dyDescent="0.25">
      <c r="A216" s="16" t="str">
        <f t="shared" si="18"/>
        <v> PZ 11.314 </v>
      </c>
      <c r="B216" s="5" t="str">
        <f t="shared" si="19"/>
        <v>I</v>
      </c>
      <c r="C216" s="16">
        <f t="shared" si="20"/>
        <v>35416.455600000001</v>
      </c>
      <c r="D216" s="17" t="str">
        <f t="shared" si="21"/>
        <v>vis</v>
      </c>
      <c r="E216" s="58">
        <f>VLOOKUP(C216,Active!C$21:E$959,3,FALSE)</f>
        <v>-76937.038434181013</v>
      </c>
      <c r="F216" s="5" t="s">
        <v>132</v>
      </c>
      <c r="G216" s="17" t="str">
        <f t="shared" si="22"/>
        <v>35416.4556</v>
      </c>
      <c r="H216" s="16">
        <f t="shared" si="23"/>
        <v>-34915</v>
      </c>
      <c r="I216" s="59" t="s">
        <v>190</v>
      </c>
      <c r="J216" s="60" t="s">
        <v>191</v>
      </c>
      <c r="K216" s="59">
        <v>-34915</v>
      </c>
      <c r="L216" s="59" t="s">
        <v>177</v>
      </c>
      <c r="M216" s="60" t="s">
        <v>149</v>
      </c>
      <c r="N216" s="60"/>
      <c r="O216" s="61" t="s">
        <v>138</v>
      </c>
      <c r="P216" s="61" t="s">
        <v>139</v>
      </c>
    </row>
    <row r="217" spans="1:16" ht="13.5" thickBot="1" x14ac:dyDescent="0.25">
      <c r="A217" s="16" t="str">
        <f t="shared" si="18"/>
        <v> PZ 11.314 </v>
      </c>
      <c r="B217" s="5" t="str">
        <f t="shared" si="19"/>
        <v>I</v>
      </c>
      <c r="C217" s="16">
        <f t="shared" si="20"/>
        <v>35417.3822</v>
      </c>
      <c r="D217" s="17" t="str">
        <f t="shared" si="21"/>
        <v>vis</v>
      </c>
      <c r="E217" s="58">
        <f>VLOOKUP(C217,Active!C$21:E$959,3,FALSE)</f>
        <v>-76933.042455155388</v>
      </c>
      <c r="F217" s="5" t="s">
        <v>132</v>
      </c>
      <c r="G217" s="17" t="str">
        <f t="shared" si="22"/>
        <v>35417.3822</v>
      </c>
      <c r="H217" s="16">
        <f t="shared" si="23"/>
        <v>-34911</v>
      </c>
      <c r="I217" s="59" t="s">
        <v>192</v>
      </c>
      <c r="J217" s="60" t="s">
        <v>193</v>
      </c>
      <c r="K217" s="59">
        <v>-34911</v>
      </c>
      <c r="L217" s="59" t="s">
        <v>183</v>
      </c>
      <c r="M217" s="60" t="s">
        <v>149</v>
      </c>
      <c r="N217" s="60"/>
      <c r="O217" s="61" t="s">
        <v>138</v>
      </c>
      <c r="P217" s="61" t="s">
        <v>139</v>
      </c>
    </row>
    <row r="218" spans="1:16" ht="13.5" thickBot="1" x14ac:dyDescent="0.25">
      <c r="A218" s="16" t="str">
        <f t="shared" si="18"/>
        <v> PZ 11.314 </v>
      </c>
      <c r="B218" s="5" t="str">
        <f t="shared" si="19"/>
        <v>I</v>
      </c>
      <c r="C218" s="16">
        <f t="shared" si="20"/>
        <v>35420.397499999999</v>
      </c>
      <c r="D218" s="17" t="str">
        <f t="shared" si="21"/>
        <v>vis</v>
      </c>
      <c r="E218" s="58">
        <f>VLOOKUP(C218,Active!C$21:E$959,3,FALSE)</f>
        <v>-76920.038920128456</v>
      </c>
      <c r="F218" s="5" t="s">
        <v>132</v>
      </c>
      <c r="G218" s="17" t="str">
        <f t="shared" si="22"/>
        <v>35420.3975</v>
      </c>
      <c r="H218" s="16">
        <f t="shared" si="23"/>
        <v>-34898</v>
      </c>
      <c r="I218" s="59" t="s">
        <v>194</v>
      </c>
      <c r="J218" s="60" t="s">
        <v>195</v>
      </c>
      <c r="K218" s="59">
        <v>-34898</v>
      </c>
      <c r="L218" s="59" t="s">
        <v>186</v>
      </c>
      <c r="M218" s="60" t="s">
        <v>149</v>
      </c>
      <c r="N218" s="60"/>
      <c r="O218" s="61" t="s">
        <v>138</v>
      </c>
      <c r="P218" s="61" t="s">
        <v>139</v>
      </c>
    </row>
    <row r="219" spans="1:16" ht="13.5" thickBot="1" x14ac:dyDescent="0.25">
      <c r="A219" s="16" t="str">
        <f t="shared" si="18"/>
        <v> PZ 11.314 </v>
      </c>
      <c r="B219" s="5" t="str">
        <f t="shared" si="19"/>
        <v>I</v>
      </c>
      <c r="C219" s="16">
        <f t="shared" si="20"/>
        <v>35421.323799999998</v>
      </c>
      <c r="D219" s="17" t="str">
        <f t="shared" si="21"/>
        <v>vis</v>
      </c>
      <c r="E219" s="58">
        <f>VLOOKUP(C219,Active!C$21:E$959,3,FALSE)</f>
        <v>-76916.0442348582</v>
      </c>
      <c r="F219" s="5" t="s">
        <v>132</v>
      </c>
      <c r="G219" s="17" t="str">
        <f t="shared" si="22"/>
        <v>35421.3238</v>
      </c>
      <c r="H219" s="16">
        <f t="shared" si="23"/>
        <v>-34894</v>
      </c>
      <c r="I219" s="59" t="s">
        <v>196</v>
      </c>
      <c r="J219" s="60" t="s">
        <v>197</v>
      </c>
      <c r="K219" s="59">
        <v>-34894</v>
      </c>
      <c r="L219" s="59" t="s">
        <v>198</v>
      </c>
      <c r="M219" s="60" t="s">
        <v>149</v>
      </c>
      <c r="N219" s="60"/>
      <c r="O219" s="61" t="s">
        <v>138</v>
      </c>
      <c r="P219" s="61" t="s">
        <v>139</v>
      </c>
    </row>
    <row r="220" spans="1:16" ht="13.5" thickBot="1" x14ac:dyDescent="0.25">
      <c r="A220" s="16" t="str">
        <f t="shared" si="18"/>
        <v> PZ 11.314 </v>
      </c>
      <c r="B220" s="5" t="str">
        <f t="shared" si="19"/>
        <v>I</v>
      </c>
      <c r="C220" s="16">
        <f t="shared" si="20"/>
        <v>35422.252500000002</v>
      </c>
      <c r="D220" s="17" t="str">
        <f t="shared" si="21"/>
        <v>vis</v>
      </c>
      <c r="E220" s="58">
        <f>VLOOKUP(C220,Active!C$21:E$959,3,FALSE)</f>
        <v>-76912.039199545106</v>
      </c>
      <c r="F220" s="5" t="s">
        <v>132</v>
      </c>
      <c r="G220" s="17" t="str">
        <f t="shared" si="22"/>
        <v>35422.2525</v>
      </c>
      <c r="H220" s="16">
        <f t="shared" si="23"/>
        <v>-34890</v>
      </c>
      <c r="I220" s="59" t="s">
        <v>199</v>
      </c>
      <c r="J220" s="60" t="s">
        <v>200</v>
      </c>
      <c r="K220" s="59">
        <v>-34890</v>
      </c>
      <c r="L220" s="59" t="s">
        <v>201</v>
      </c>
      <c r="M220" s="60" t="s">
        <v>149</v>
      </c>
      <c r="N220" s="60"/>
      <c r="O220" s="61" t="s">
        <v>138</v>
      </c>
      <c r="P220" s="61" t="s">
        <v>139</v>
      </c>
    </row>
    <row r="221" spans="1:16" ht="13.5" thickBot="1" x14ac:dyDescent="0.25">
      <c r="A221" s="16" t="str">
        <f t="shared" si="18"/>
        <v> PZ 11.314 </v>
      </c>
      <c r="B221" s="5" t="str">
        <f t="shared" si="19"/>
        <v>I</v>
      </c>
      <c r="C221" s="16">
        <f t="shared" si="20"/>
        <v>35422.483999999997</v>
      </c>
      <c r="D221" s="17" t="str">
        <f t="shared" si="21"/>
        <v>vis</v>
      </c>
      <c r="E221" s="58">
        <f>VLOOKUP(C221,Active!C$21:E$959,3,FALSE)</f>
        <v>-76911.040851666403</v>
      </c>
      <c r="F221" s="5" t="s">
        <v>132</v>
      </c>
      <c r="G221" s="17" t="str">
        <f t="shared" si="22"/>
        <v>35422.4840</v>
      </c>
      <c r="H221" s="16">
        <f t="shared" si="23"/>
        <v>-34889</v>
      </c>
      <c r="I221" s="59" t="s">
        <v>202</v>
      </c>
      <c r="J221" s="60" t="s">
        <v>203</v>
      </c>
      <c r="K221" s="59">
        <v>-34889</v>
      </c>
      <c r="L221" s="59" t="s">
        <v>164</v>
      </c>
      <c r="M221" s="60" t="s">
        <v>149</v>
      </c>
      <c r="N221" s="60"/>
      <c r="O221" s="61" t="s">
        <v>138</v>
      </c>
      <c r="P221" s="61" t="s">
        <v>139</v>
      </c>
    </row>
    <row r="222" spans="1:16" ht="13.5" thickBot="1" x14ac:dyDescent="0.25">
      <c r="A222" s="16" t="str">
        <f t="shared" si="18"/>
        <v> PZ 11.314 </v>
      </c>
      <c r="B222" s="5" t="str">
        <f t="shared" si="19"/>
        <v>I</v>
      </c>
      <c r="C222" s="16">
        <f t="shared" si="20"/>
        <v>35424.339200000002</v>
      </c>
      <c r="D222" s="17" t="str">
        <f t="shared" si="21"/>
        <v>vis</v>
      </c>
      <c r="E222" s="58">
        <f>VLOOKUP(C222,Active!C$21:E$959,3,FALSE)</f>
        <v>-76903.040268579469</v>
      </c>
      <c r="F222" s="5" t="s">
        <v>132</v>
      </c>
      <c r="G222" s="17" t="str">
        <f t="shared" si="22"/>
        <v>35424.3392</v>
      </c>
      <c r="H222" s="16">
        <f t="shared" si="23"/>
        <v>-34881</v>
      </c>
      <c r="I222" s="59" t="s">
        <v>204</v>
      </c>
      <c r="J222" s="60" t="s">
        <v>205</v>
      </c>
      <c r="K222" s="59">
        <v>-34881</v>
      </c>
      <c r="L222" s="59" t="s">
        <v>206</v>
      </c>
      <c r="M222" s="60" t="s">
        <v>149</v>
      </c>
      <c r="N222" s="60"/>
      <c r="O222" s="61" t="s">
        <v>138</v>
      </c>
      <c r="P222" s="61" t="s">
        <v>139</v>
      </c>
    </row>
    <row r="223" spans="1:16" ht="13.5" thickBot="1" x14ac:dyDescent="0.25">
      <c r="A223" s="16" t="str">
        <f t="shared" si="18"/>
        <v> PZ 11.314 </v>
      </c>
      <c r="B223" s="5" t="str">
        <f t="shared" si="19"/>
        <v>I</v>
      </c>
      <c r="C223" s="16">
        <f t="shared" si="20"/>
        <v>35424.570599999999</v>
      </c>
      <c r="D223" s="17" t="str">
        <f t="shared" si="21"/>
        <v>vis</v>
      </c>
      <c r="E223" s="58">
        <f>VLOOKUP(C223,Active!C$21:E$959,3,FALSE)</f>
        <v>-76902.042351952536</v>
      </c>
      <c r="F223" s="5" t="s">
        <v>132</v>
      </c>
      <c r="G223" s="17" t="str">
        <f t="shared" si="22"/>
        <v>35424.5706</v>
      </c>
      <c r="H223" s="16">
        <f t="shared" si="23"/>
        <v>-34880</v>
      </c>
      <c r="I223" s="59" t="s">
        <v>207</v>
      </c>
      <c r="J223" s="60" t="s">
        <v>208</v>
      </c>
      <c r="K223" s="59">
        <v>-34880</v>
      </c>
      <c r="L223" s="59" t="s">
        <v>209</v>
      </c>
      <c r="M223" s="60" t="s">
        <v>149</v>
      </c>
      <c r="N223" s="60"/>
      <c r="O223" s="61" t="s">
        <v>138</v>
      </c>
      <c r="P223" s="61" t="s">
        <v>139</v>
      </c>
    </row>
    <row r="224" spans="1:16" ht="13.5" thickBot="1" x14ac:dyDescent="0.25">
      <c r="A224" s="16" t="str">
        <f t="shared" si="18"/>
        <v> PZ 11.314 </v>
      </c>
      <c r="B224" s="5" t="str">
        <f t="shared" si="19"/>
        <v>I</v>
      </c>
      <c r="C224" s="16">
        <f t="shared" si="20"/>
        <v>35445.4401</v>
      </c>
      <c r="D224" s="17" t="str">
        <f t="shared" si="21"/>
        <v>vis</v>
      </c>
      <c r="E224" s="58">
        <f>VLOOKUP(C224,Active!C$21:E$959,3,FALSE)</f>
        <v>-76812.042261001523</v>
      </c>
      <c r="F224" s="5" t="s">
        <v>132</v>
      </c>
      <c r="G224" s="17" t="str">
        <f t="shared" si="22"/>
        <v>35445.4401</v>
      </c>
      <c r="H224" s="16">
        <f t="shared" si="23"/>
        <v>-34790</v>
      </c>
      <c r="I224" s="59" t="s">
        <v>210</v>
      </c>
      <c r="J224" s="60" t="s">
        <v>211</v>
      </c>
      <c r="K224" s="59">
        <v>-34790</v>
      </c>
      <c r="L224" s="59" t="s">
        <v>209</v>
      </c>
      <c r="M224" s="60" t="s">
        <v>149</v>
      </c>
      <c r="N224" s="60"/>
      <c r="O224" s="61" t="s">
        <v>138</v>
      </c>
      <c r="P224" s="61" t="s">
        <v>139</v>
      </c>
    </row>
    <row r="225" spans="1:16" ht="13.5" thickBot="1" x14ac:dyDescent="0.25">
      <c r="A225" s="16" t="str">
        <f t="shared" si="18"/>
        <v> PZ 11.314 </v>
      </c>
      <c r="B225" s="5" t="str">
        <f t="shared" si="19"/>
        <v>I</v>
      </c>
      <c r="C225" s="16">
        <f t="shared" si="20"/>
        <v>35449.383500000004</v>
      </c>
      <c r="D225" s="17" t="str">
        <f t="shared" si="21"/>
        <v>vis</v>
      </c>
      <c r="E225" s="58">
        <f>VLOOKUP(C225,Active!C$21:E$959,3,FALSE)</f>
        <v>-76795.036278172207</v>
      </c>
      <c r="F225" s="5" t="s">
        <v>132</v>
      </c>
      <c r="G225" s="17" t="str">
        <f t="shared" si="22"/>
        <v>35449.3835</v>
      </c>
      <c r="H225" s="16">
        <f t="shared" si="23"/>
        <v>-34773</v>
      </c>
      <c r="I225" s="59" t="s">
        <v>212</v>
      </c>
      <c r="J225" s="60" t="s">
        <v>213</v>
      </c>
      <c r="K225" s="59">
        <v>-34773</v>
      </c>
      <c r="L225" s="59" t="s">
        <v>158</v>
      </c>
      <c r="M225" s="60" t="s">
        <v>149</v>
      </c>
      <c r="N225" s="60"/>
      <c r="O225" s="61" t="s">
        <v>138</v>
      </c>
      <c r="P225" s="61" t="s">
        <v>139</v>
      </c>
    </row>
    <row r="226" spans="1:16" ht="13.5" thickBot="1" x14ac:dyDescent="0.25">
      <c r="A226" s="16" t="str">
        <f t="shared" si="18"/>
        <v> PZ 11.314 </v>
      </c>
      <c r="B226" s="5" t="str">
        <f t="shared" si="19"/>
        <v>I</v>
      </c>
      <c r="C226" s="16">
        <f t="shared" si="20"/>
        <v>35451.237200000003</v>
      </c>
      <c r="D226" s="17" t="str">
        <f t="shared" si="21"/>
        <v>vis</v>
      </c>
      <c r="E226" s="58">
        <f>VLOOKUP(C226,Active!C$21:E$959,3,FALSE)</f>
        <v>-76787.042163862046</v>
      </c>
      <c r="F226" s="5" t="s">
        <v>132</v>
      </c>
      <c r="G226" s="17" t="str">
        <f t="shared" si="22"/>
        <v>35451.2372</v>
      </c>
      <c r="H226" s="16">
        <f t="shared" si="23"/>
        <v>-34765</v>
      </c>
      <c r="I226" s="59" t="s">
        <v>214</v>
      </c>
      <c r="J226" s="60" t="s">
        <v>215</v>
      </c>
      <c r="K226" s="59">
        <v>-34765</v>
      </c>
      <c r="L226" s="59" t="s">
        <v>209</v>
      </c>
      <c r="M226" s="60" t="s">
        <v>149</v>
      </c>
      <c r="N226" s="60"/>
      <c r="O226" s="61" t="s">
        <v>138</v>
      </c>
      <c r="P226" s="61" t="s">
        <v>139</v>
      </c>
    </row>
    <row r="227" spans="1:16" ht="13.5" thickBot="1" x14ac:dyDescent="0.25">
      <c r="A227" s="16" t="str">
        <f t="shared" si="18"/>
        <v> PZ 11.314 </v>
      </c>
      <c r="B227" s="5" t="str">
        <f t="shared" si="19"/>
        <v>I</v>
      </c>
      <c r="C227" s="16">
        <f t="shared" si="20"/>
        <v>35458.196199999998</v>
      </c>
      <c r="D227" s="17" t="str">
        <f t="shared" si="21"/>
        <v>vis</v>
      </c>
      <c r="E227" s="58">
        <f>VLOOKUP(C227,Active!C$21:E$959,3,FALSE)</f>
        <v>-76757.031352250488</v>
      </c>
      <c r="F227" s="5" t="s">
        <v>132</v>
      </c>
      <c r="G227" s="17" t="str">
        <f t="shared" si="22"/>
        <v>35458.1962</v>
      </c>
      <c r="H227" s="16">
        <f t="shared" si="23"/>
        <v>-34735</v>
      </c>
      <c r="I227" s="59" t="s">
        <v>216</v>
      </c>
      <c r="J227" s="60" t="s">
        <v>217</v>
      </c>
      <c r="K227" s="59">
        <v>-34735</v>
      </c>
      <c r="L227" s="59" t="s">
        <v>218</v>
      </c>
      <c r="M227" s="60" t="s">
        <v>149</v>
      </c>
      <c r="N227" s="60"/>
      <c r="O227" s="61" t="s">
        <v>138</v>
      </c>
      <c r="P227" s="61" t="s">
        <v>139</v>
      </c>
    </row>
    <row r="228" spans="1:16" ht="13.5" thickBot="1" x14ac:dyDescent="0.25">
      <c r="A228" s="16" t="str">
        <f t="shared" si="18"/>
        <v> PZ 11.314 </v>
      </c>
      <c r="B228" s="5" t="str">
        <f t="shared" si="19"/>
        <v>II</v>
      </c>
      <c r="C228" s="16">
        <f t="shared" si="20"/>
        <v>35458.327400000002</v>
      </c>
      <c r="D228" s="17" t="str">
        <f t="shared" si="21"/>
        <v>vis</v>
      </c>
      <c r="E228" s="58">
        <f>VLOOKUP(C228,Active!C$21:E$959,3,FALSE)</f>
        <v>-76756.465549910557</v>
      </c>
      <c r="F228" s="5" t="s">
        <v>132</v>
      </c>
      <c r="G228" s="17" t="str">
        <f t="shared" si="22"/>
        <v>35458.3274</v>
      </c>
      <c r="H228" s="16">
        <f t="shared" si="23"/>
        <v>-34734.5</v>
      </c>
      <c r="I228" s="59" t="s">
        <v>219</v>
      </c>
      <c r="J228" s="60" t="s">
        <v>220</v>
      </c>
      <c r="K228" s="59">
        <v>-34734.5</v>
      </c>
      <c r="L228" s="59" t="s">
        <v>221</v>
      </c>
      <c r="M228" s="60" t="s">
        <v>149</v>
      </c>
      <c r="N228" s="60"/>
      <c r="O228" s="61" t="s">
        <v>138</v>
      </c>
      <c r="P228" s="61" t="s">
        <v>139</v>
      </c>
    </row>
    <row r="229" spans="1:16" ht="13.5" thickBot="1" x14ac:dyDescent="0.25">
      <c r="A229" s="16" t="str">
        <f t="shared" si="18"/>
        <v> PZ 11.314 </v>
      </c>
      <c r="B229" s="5" t="str">
        <f t="shared" si="19"/>
        <v>I</v>
      </c>
      <c r="C229" s="16">
        <f t="shared" si="20"/>
        <v>35460.279900000001</v>
      </c>
      <c r="D229" s="17" t="str">
        <f t="shared" si="21"/>
        <v>vis</v>
      </c>
      <c r="E229" s="58">
        <f>VLOOKUP(C229,Active!C$21:E$959,3,FALSE)</f>
        <v>-76748.045358838324</v>
      </c>
      <c r="F229" s="5" t="s">
        <v>132</v>
      </c>
      <c r="G229" s="17" t="str">
        <f t="shared" si="22"/>
        <v>35460.2799</v>
      </c>
      <c r="H229" s="16">
        <f t="shared" si="23"/>
        <v>-34726</v>
      </c>
      <c r="I229" s="59" t="s">
        <v>222</v>
      </c>
      <c r="J229" s="60" t="s">
        <v>223</v>
      </c>
      <c r="K229" s="59">
        <v>-34726</v>
      </c>
      <c r="L229" s="59" t="s">
        <v>224</v>
      </c>
      <c r="M229" s="60" t="s">
        <v>149</v>
      </c>
      <c r="N229" s="60"/>
      <c r="O229" s="61" t="s">
        <v>138</v>
      </c>
      <c r="P229" s="61" t="s">
        <v>139</v>
      </c>
    </row>
    <row r="230" spans="1:16" ht="13.5" thickBot="1" x14ac:dyDescent="0.25">
      <c r="A230" s="16" t="str">
        <f t="shared" si="18"/>
        <v> PZ 11.314 </v>
      </c>
      <c r="B230" s="5" t="str">
        <f t="shared" si="19"/>
        <v>I</v>
      </c>
      <c r="C230" s="16">
        <f t="shared" si="20"/>
        <v>35477.21</v>
      </c>
      <c r="D230" s="17" t="str">
        <f t="shared" si="21"/>
        <v>vis</v>
      </c>
      <c r="E230" s="58">
        <f>VLOOKUP(C230,Active!C$21:E$959,3,FALSE)</f>
        <v>-76675.034000645304</v>
      </c>
      <c r="F230" s="5" t="s">
        <v>132</v>
      </c>
      <c r="G230" s="17" t="str">
        <f t="shared" si="22"/>
        <v>35477.2100</v>
      </c>
      <c r="H230" s="16">
        <f t="shared" si="23"/>
        <v>-34653</v>
      </c>
      <c r="I230" s="59" t="s">
        <v>225</v>
      </c>
      <c r="J230" s="60" t="s">
        <v>226</v>
      </c>
      <c r="K230" s="59">
        <v>-34653</v>
      </c>
      <c r="L230" s="59" t="s">
        <v>142</v>
      </c>
      <c r="M230" s="60" t="s">
        <v>149</v>
      </c>
      <c r="N230" s="60"/>
      <c r="O230" s="61" t="s">
        <v>138</v>
      </c>
      <c r="P230" s="61" t="s">
        <v>139</v>
      </c>
    </row>
    <row r="231" spans="1:16" ht="13.5" thickBot="1" x14ac:dyDescent="0.25">
      <c r="A231" s="16" t="str">
        <f t="shared" si="18"/>
        <v> PZ 11.314 </v>
      </c>
      <c r="B231" s="5" t="str">
        <f t="shared" si="19"/>
        <v>I</v>
      </c>
      <c r="C231" s="16">
        <f t="shared" si="20"/>
        <v>35479.296399999999</v>
      </c>
      <c r="D231" s="17" t="str">
        <f t="shared" si="21"/>
        <v>vis</v>
      </c>
      <c r="E231" s="58">
        <f>VLOOKUP(C231,Active!C$21:E$959,3,FALSE)</f>
        <v>-76666.036363435007</v>
      </c>
      <c r="F231" s="5" t="s">
        <v>132</v>
      </c>
      <c r="G231" s="17" t="str">
        <f t="shared" si="22"/>
        <v>35479.2964</v>
      </c>
      <c r="H231" s="16">
        <f t="shared" si="23"/>
        <v>-34644</v>
      </c>
      <c r="I231" s="59" t="s">
        <v>227</v>
      </c>
      <c r="J231" s="60" t="s">
        <v>228</v>
      </c>
      <c r="K231" s="59">
        <v>-34644</v>
      </c>
      <c r="L231" s="59" t="s">
        <v>161</v>
      </c>
      <c r="M231" s="60" t="s">
        <v>149</v>
      </c>
      <c r="N231" s="60"/>
      <c r="O231" s="61" t="s">
        <v>138</v>
      </c>
      <c r="P231" s="61" t="s">
        <v>139</v>
      </c>
    </row>
    <row r="232" spans="1:16" ht="13.5" thickBot="1" x14ac:dyDescent="0.25">
      <c r="A232" s="16" t="str">
        <f t="shared" si="18"/>
        <v> PZ 11.314 </v>
      </c>
      <c r="B232" s="5" t="str">
        <f t="shared" si="19"/>
        <v>I</v>
      </c>
      <c r="C232" s="16">
        <f t="shared" si="20"/>
        <v>35483.237999999998</v>
      </c>
      <c r="D232" s="17" t="str">
        <f t="shared" si="21"/>
        <v>vis</v>
      </c>
      <c r="E232" s="58">
        <f>VLOOKUP(C232,Active!C$21:E$959,3,FALSE)</f>
        <v>-76649.038143137819</v>
      </c>
      <c r="F232" s="5" t="s">
        <v>132</v>
      </c>
      <c r="G232" s="17" t="str">
        <f t="shared" si="22"/>
        <v>35483.2380</v>
      </c>
      <c r="H232" s="16">
        <f t="shared" si="23"/>
        <v>-34627</v>
      </c>
      <c r="I232" s="59" t="s">
        <v>229</v>
      </c>
      <c r="J232" s="60" t="s">
        <v>230</v>
      </c>
      <c r="K232" s="59">
        <v>-34627</v>
      </c>
      <c r="L232" s="59" t="s">
        <v>177</v>
      </c>
      <c r="M232" s="60" t="s">
        <v>149</v>
      </c>
      <c r="N232" s="60"/>
      <c r="O232" s="61" t="s">
        <v>138</v>
      </c>
      <c r="P232" s="61" t="s">
        <v>139</v>
      </c>
    </row>
    <row r="233" spans="1:16" ht="13.5" thickBot="1" x14ac:dyDescent="0.25">
      <c r="A233" s="16" t="str">
        <f t="shared" si="18"/>
        <v> PZ 11.314 </v>
      </c>
      <c r="B233" s="5" t="str">
        <f t="shared" si="19"/>
        <v>I</v>
      </c>
      <c r="C233" s="16">
        <f t="shared" si="20"/>
        <v>35485.324200000003</v>
      </c>
      <c r="D233" s="17" t="str">
        <f t="shared" si="21"/>
        <v>vis</v>
      </c>
      <c r="E233" s="58">
        <f>VLOOKUP(C233,Active!C$21:E$959,3,FALSE)</f>
        <v>-76640.041368431077</v>
      </c>
      <c r="F233" s="5" t="s">
        <v>132</v>
      </c>
      <c r="G233" s="17" t="str">
        <f t="shared" si="22"/>
        <v>35485.3242</v>
      </c>
      <c r="H233" s="16">
        <f t="shared" si="23"/>
        <v>-34618</v>
      </c>
      <c r="I233" s="59" t="s">
        <v>231</v>
      </c>
      <c r="J233" s="60" t="s">
        <v>232</v>
      </c>
      <c r="K233" s="59">
        <v>-34618</v>
      </c>
      <c r="L233" s="59" t="s">
        <v>233</v>
      </c>
      <c r="M233" s="60" t="s">
        <v>149</v>
      </c>
      <c r="N233" s="60"/>
      <c r="O233" s="61" t="s">
        <v>138</v>
      </c>
      <c r="P233" s="61" t="s">
        <v>139</v>
      </c>
    </row>
    <row r="234" spans="1:16" ht="13.5" thickBot="1" x14ac:dyDescent="0.25">
      <c r="A234" s="16" t="str">
        <f t="shared" si="18"/>
        <v> PZ 11.314 </v>
      </c>
      <c r="B234" s="5" t="str">
        <f t="shared" si="19"/>
        <v>I</v>
      </c>
      <c r="C234" s="16">
        <f t="shared" si="20"/>
        <v>35691.468500000003</v>
      </c>
      <c r="D234" s="17" t="str">
        <f t="shared" si="21"/>
        <v>vis</v>
      </c>
      <c r="E234" s="58">
        <f>VLOOKUP(C234,Active!C$21:E$959,3,FALSE)</f>
        <v>-75751.040398162004</v>
      </c>
      <c r="F234" s="5" t="s">
        <v>132</v>
      </c>
      <c r="G234" s="17" t="str">
        <f t="shared" si="22"/>
        <v>35691.4685</v>
      </c>
      <c r="H234" s="16">
        <f t="shared" si="23"/>
        <v>-33729</v>
      </c>
      <c r="I234" s="59" t="s">
        <v>234</v>
      </c>
      <c r="J234" s="60" t="s">
        <v>235</v>
      </c>
      <c r="K234" s="59">
        <v>-33729</v>
      </c>
      <c r="L234" s="59" t="s">
        <v>189</v>
      </c>
      <c r="M234" s="60" t="s">
        <v>149</v>
      </c>
      <c r="N234" s="60"/>
      <c r="O234" s="61" t="s">
        <v>138</v>
      </c>
      <c r="P234" s="61" t="s">
        <v>139</v>
      </c>
    </row>
    <row r="235" spans="1:16" ht="13.5" thickBot="1" x14ac:dyDescent="0.25">
      <c r="A235" s="16" t="str">
        <f t="shared" si="18"/>
        <v> PZ 11.314 </v>
      </c>
      <c r="B235" s="5" t="str">
        <f t="shared" si="19"/>
        <v>I</v>
      </c>
      <c r="C235" s="16">
        <f t="shared" si="20"/>
        <v>35693.556100000002</v>
      </c>
      <c r="D235" s="17" t="str">
        <f t="shared" si="21"/>
        <v>vis</v>
      </c>
      <c r="E235" s="58">
        <f>VLOOKUP(C235,Active!C$21:E$959,3,FALSE)</f>
        <v>-75742.037585930317</v>
      </c>
      <c r="F235" s="5" t="s">
        <v>132</v>
      </c>
      <c r="G235" s="17" t="str">
        <f t="shared" si="22"/>
        <v>35693.5561</v>
      </c>
      <c r="H235" s="16">
        <f t="shared" si="23"/>
        <v>-33720</v>
      </c>
      <c r="I235" s="59" t="s">
        <v>236</v>
      </c>
      <c r="J235" s="60" t="s">
        <v>237</v>
      </c>
      <c r="K235" s="59">
        <v>-33720</v>
      </c>
      <c r="L235" s="59" t="s">
        <v>177</v>
      </c>
      <c r="M235" s="60" t="s">
        <v>149</v>
      </c>
      <c r="N235" s="60"/>
      <c r="O235" s="61" t="s">
        <v>138</v>
      </c>
      <c r="P235" s="61" t="s">
        <v>139</v>
      </c>
    </row>
    <row r="236" spans="1:16" ht="13.5" thickBot="1" x14ac:dyDescent="0.25">
      <c r="A236" s="16" t="str">
        <f t="shared" si="18"/>
        <v> PZ 11.314 </v>
      </c>
      <c r="B236" s="5" t="str">
        <f t="shared" si="19"/>
        <v>I</v>
      </c>
      <c r="C236" s="16">
        <f t="shared" si="20"/>
        <v>35694.483500000002</v>
      </c>
      <c r="D236" s="17" t="str">
        <f t="shared" si="21"/>
        <v>vis</v>
      </c>
      <c r="E236" s="58">
        <f>VLOOKUP(C236,Active!C$21:E$959,3,FALSE)</f>
        <v>-75738.038156890412</v>
      </c>
      <c r="F236" s="5" t="s">
        <v>132</v>
      </c>
      <c r="G236" s="17" t="str">
        <f t="shared" si="22"/>
        <v>35694.4835</v>
      </c>
      <c r="H236" s="16">
        <f t="shared" si="23"/>
        <v>-33716</v>
      </c>
      <c r="I236" s="59" t="s">
        <v>238</v>
      </c>
      <c r="J236" s="60" t="s">
        <v>239</v>
      </c>
      <c r="K236" s="59">
        <v>-33716</v>
      </c>
      <c r="L236" s="59" t="s">
        <v>201</v>
      </c>
      <c r="M236" s="60" t="s">
        <v>149</v>
      </c>
      <c r="N236" s="60"/>
      <c r="O236" s="61" t="s">
        <v>138</v>
      </c>
      <c r="P236" s="61" t="s">
        <v>139</v>
      </c>
    </row>
    <row r="237" spans="1:16" ht="13.5" thickBot="1" x14ac:dyDescent="0.25">
      <c r="A237" s="16" t="str">
        <f t="shared" si="18"/>
        <v> PZ 11.314 </v>
      </c>
      <c r="B237" s="5" t="str">
        <f t="shared" si="19"/>
        <v>I</v>
      </c>
      <c r="C237" s="16">
        <f t="shared" si="20"/>
        <v>35695.4107</v>
      </c>
      <c r="D237" s="17" t="str">
        <f t="shared" si="21"/>
        <v>vis</v>
      </c>
      <c r="E237" s="58">
        <f>VLOOKUP(C237,Active!C$21:E$959,3,FALSE)</f>
        <v>-75734.039590354107</v>
      </c>
      <c r="F237" s="5" t="s">
        <v>132</v>
      </c>
      <c r="G237" s="17" t="str">
        <f t="shared" si="22"/>
        <v>35695.4107</v>
      </c>
      <c r="H237" s="16">
        <f t="shared" si="23"/>
        <v>-33712</v>
      </c>
      <c r="I237" s="59" t="s">
        <v>240</v>
      </c>
      <c r="J237" s="60" t="s">
        <v>241</v>
      </c>
      <c r="K237" s="59">
        <v>-33712</v>
      </c>
      <c r="L237" s="59" t="s">
        <v>180</v>
      </c>
      <c r="M237" s="60" t="s">
        <v>149</v>
      </c>
      <c r="N237" s="60"/>
      <c r="O237" s="61" t="s">
        <v>138</v>
      </c>
      <c r="P237" s="61" t="s">
        <v>139</v>
      </c>
    </row>
    <row r="238" spans="1:16" ht="13.5" thickBot="1" x14ac:dyDescent="0.25">
      <c r="A238" s="16" t="str">
        <f t="shared" si="18"/>
        <v> PZ 11.314 </v>
      </c>
      <c r="B238" s="5" t="str">
        <f t="shared" si="19"/>
        <v>I</v>
      </c>
      <c r="C238" s="16">
        <f t="shared" si="20"/>
        <v>35696.570200000002</v>
      </c>
      <c r="D238" s="17" t="str">
        <f t="shared" si="21"/>
        <v>vis</v>
      </c>
      <c r="E238" s="58">
        <f>VLOOKUP(C238,Active!C$21:E$959,3,FALSE)</f>
        <v>-75729.039225924775</v>
      </c>
      <c r="F238" s="5" t="s">
        <v>132</v>
      </c>
      <c r="G238" s="17" t="str">
        <f t="shared" si="22"/>
        <v>35696.5702</v>
      </c>
      <c r="H238" s="16">
        <f t="shared" si="23"/>
        <v>-33707</v>
      </c>
      <c r="I238" s="59" t="s">
        <v>242</v>
      </c>
      <c r="J238" s="60" t="s">
        <v>243</v>
      </c>
      <c r="K238" s="59">
        <v>-33707</v>
      </c>
      <c r="L238" s="59" t="s">
        <v>206</v>
      </c>
      <c r="M238" s="60" t="s">
        <v>149</v>
      </c>
      <c r="N238" s="60"/>
      <c r="O238" s="61" t="s">
        <v>138</v>
      </c>
      <c r="P238" s="61" t="s">
        <v>139</v>
      </c>
    </row>
    <row r="239" spans="1:16" ht="13.5" thickBot="1" x14ac:dyDescent="0.25">
      <c r="A239" s="16" t="str">
        <f t="shared" si="18"/>
        <v> PZ 11.314 </v>
      </c>
      <c r="B239" s="5" t="str">
        <f t="shared" si="19"/>
        <v>I</v>
      </c>
      <c r="C239" s="16">
        <f t="shared" si="20"/>
        <v>35700.512300000002</v>
      </c>
      <c r="D239" s="17" t="str">
        <f t="shared" si="21"/>
        <v>vis</v>
      </c>
      <c r="E239" s="58">
        <f>VLOOKUP(C239,Active!C$21:E$959,3,FALSE)</f>
        <v>-75712.038849368662</v>
      </c>
      <c r="F239" s="5" t="s">
        <v>132</v>
      </c>
      <c r="G239" s="17" t="str">
        <f t="shared" si="22"/>
        <v>35700.5123</v>
      </c>
      <c r="H239" s="16">
        <f t="shared" si="23"/>
        <v>-33690</v>
      </c>
      <c r="I239" s="59" t="s">
        <v>244</v>
      </c>
      <c r="J239" s="60" t="s">
        <v>245</v>
      </c>
      <c r="K239" s="59">
        <v>-33690</v>
      </c>
      <c r="L239" s="59" t="s">
        <v>246</v>
      </c>
      <c r="M239" s="60" t="s">
        <v>149</v>
      </c>
      <c r="N239" s="60"/>
      <c r="O239" s="61" t="s">
        <v>138</v>
      </c>
      <c r="P239" s="61" t="s">
        <v>139</v>
      </c>
    </row>
    <row r="240" spans="1:16" ht="13.5" thickBot="1" x14ac:dyDescent="0.25">
      <c r="A240" s="16" t="str">
        <f t="shared" si="18"/>
        <v> PZ 11.314 </v>
      </c>
      <c r="B240" s="5" t="str">
        <f t="shared" si="19"/>
        <v>I</v>
      </c>
      <c r="C240" s="16">
        <f t="shared" si="20"/>
        <v>35700.513299999999</v>
      </c>
      <c r="D240" s="17" t="str">
        <f t="shared" si="21"/>
        <v>vis</v>
      </c>
      <c r="E240" s="58">
        <f>VLOOKUP(C240,Active!C$21:E$959,3,FALSE)</f>
        <v>-75712.034536850842</v>
      </c>
      <c r="F240" s="5" t="s">
        <v>132</v>
      </c>
      <c r="G240" s="17" t="str">
        <f t="shared" si="22"/>
        <v>35700.5133</v>
      </c>
      <c r="H240" s="16">
        <f t="shared" si="23"/>
        <v>-33690</v>
      </c>
      <c r="I240" s="59" t="s">
        <v>247</v>
      </c>
      <c r="J240" s="60" t="s">
        <v>248</v>
      </c>
      <c r="K240" s="59">
        <v>-33690</v>
      </c>
      <c r="L240" s="59" t="s">
        <v>249</v>
      </c>
      <c r="M240" s="60" t="s">
        <v>149</v>
      </c>
      <c r="N240" s="60"/>
      <c r="O240" s="61" t="s">
        <v>138</v>
      </c>
      <c r="P240" s="61" t="s">
        <v>139</v>
      </c>
    </row>
    <row r="241" spans="1:16" ht="13.5" thickBot="1" x14ac:dyDescent="0.25">
      <c r="A241" s="16" t="str">
        <f t="shared" si="18"/>
        <v> PZ 11.314 </v>
      </c>
      <c r="B241" s="5" t="str">
        <f t="shared" si="19"/>
        <v>I</v>
      </c>
      <c r="C241" s="16">
        <f t="shared" si="20"/>
        <v>35704.455399999999</v>
      </c>
      <c r="D241" s="17" t="str">
        <f t="shared" si="21"/>
        <v>vis</v>
      </c>
      <c r="E241" s="58">
        <f>VLOOKUP(C241,Active!C$21:E$959,3,FALSE)</f>
        <v>-75695.034160294716</v>
      </c>
      <c r="F241" s="5" t="s">
        <v>132</v>
      </c>
      <c r="G241" s="17" t="str">
        <f t="shared" si="22"/>
        <v>35704.4554</v>
      </c>
      <c r="H241" s="16">
        <f t="shared" si="23"/>
        <v>-33673</v>
      </c>
      <c r="I241" s="59" t="s">
        <v>250</v>
      </c>
      <c r="J241" s="60" t="s">
        <v>251</v>
      </c>
      <c r="K241" s="59">
        <v>-33673</v>
      </c>
      <c r="L241" s="59" t="s">
        <v>252</v>
      </c>
      <c r="M241" s="60" t="s">
        <v>149</v>
      </c>
      <c r="N241" s="60"/>
      <c r="O241" s="61" t="s">
        <v>138</v>
      </c>
      <c r="P241" s="61" t="s">
        <v>139</v>
      </c>
    </row>
    <row r="242" spans="1:16" ht="13.5" thickBot="1" x14ac:dyDescent="0.25">
      <c r="A242" s="16" t="str">
        <f t="shared" si="18"/>
        <v> PZ 11.314 </v>
      </c>
      <c r="B242" s="5" t="str">
        <f t="shared" si="19"/>
        <v>I</v>
      </c>
      <c r="C242" s="16">
        <f t="shared" si="20"/>
        <v>35714.425300000003</v>
      </c>
      <c r="D242" s="17" t="str">
        <f t="shared" si="21"/>
        <v>vis</v>
      </c>
      <c r="E242" s="58">
        <f>VLOOKUP(C242,Active!C$21:E$959,3,FALSE)</f>
        <v>-75652.038788734659</v>
      </c>
      <c r="F242" s="5" t="s">
        <v>132</v>
      </c>
      <c r="G242" s="17" t="str">
        <f t="shared" si="22"/>
        <v>35714.4253</v>
      </c>
      <c r="H242" s="16">
        <f t="shared" si="23"/>
        <v>-33630</v>
      </c>
      <c r="I242" s="59" t="s">
        <v>253</v>
      </c>
      <c r="J242" s="60" t="s">
        <v>254</v>
      </c>
      <c r="K242" s="59">
        <v>-33630</v>
      </c>
      <c r="L242" s="59" t="s">
        <v>246</v>
      </c>
      <c r="M242" s="60" t="s">
        <v>149</v>
      </c>
      <c r="N242" s="60"/>
      <c r="O242" s="61" t="s">
        <v>138</v>
      </c>
      <c r="P242" s="61" t="s">
        <v>139</v>
      </c>
    </row>
    <row r="243" spans="1:16" ht="13.5" thickBot="1" x14ac:dyDescent="0.25">
      <c r="A243" s="16" t="str">
        <f t="shared" si="18"/>
        <v> PZ 11.314 </v>
      </c>
      <c r="B243" s="5" t="str">
        <f t="shared" si="19"/>
        <v>I</v>
      </c>
      <c r="C243" s="16">
        <f t="shared" si="20"/>
        <v>35720.454700000002</v>
      </c>
      <c r="D243" s="17" t="str">
        <f t="shared" si="21"/>
        <v>vis</v>
      </c>
      <c r="E243" s="58">
        <f>VLOOKUP(C243,Active!C$21:E$959,3,FALSE)</f>
        <v>-75626.036893702199</v>
      </c>
      <c r="F243" s="5" t="s">
        <v>132</v>
      </c>
      <c r="G243" s="17" t="str">
        <f t="shared" si="22"/>
        <v>35720.4547</v>
      </c>
      <c r="H243" s="16">
        <f t="shared" si="23"/>
        <v>-33604</v>
      </c>
      <c r="I243" s="59" t="s">
        <v>255</v>
      </c>
      <c r="J243" s="60" t="s">
        <v>256</v>
      </c>
      <c r="K243" s="59">
        <v>-33604</v>
      </c>
      <c r="L243" s="59" t="s">
        <v>257</v>
      </c>
      <c r="M243" s="60" t="s">
        <v>149</v>
      </c>
      <c r="N243" s="60"/>
      <c r="O243" s="61" t="s">
        <v>138</v>
      </c>
      <c r="P243" s="61" t="s">
        <v>139</v>
      </c>
    </row>
    <row r="244" spans="1:16" ht="13.5" thickBot="1" x14ac:dyDescent="0.25">
      <c r="A244" s="16" t="str">
        <f t="shared" si="18"/>
        <v> PZ 11.314 </v>
      </c>
      <c r="B244" s="5" t="str">
        <f t="shared" si="19"/>
        <v>I</v>
      </c>
      <c r="C244" s="16">
        <f t="shared" si="20"/>
        <v>35725.555999999997</v>
      </c>
      <c r="D244" s="17" t="str">
        <f t="shared" si="21"/>
        <v>vis</v>
      </c>
      <c r="E244" s="58">
        <f>VLOOKUP(C244,Active!C$21:E$959,3,FALSE)</f>
        <v>-75604.037446472124</v>
      </c>
      <c r="F244" s="5" t="s">
        <v>132</v>
      </c>
      <c r="G244" s="17" t="str">
        <f t="shared" si="22"/>
        <v>35725.5560</v>
      </c>
      <c r="H244" s="16">
        <f t="shared" si="23"/>
        <v>-33582</v>
      </c>
      <c r="I244" s="59" t="s">
        <v>258</v>
      </c>
      <c r="J244" s="60" t="s">
        <v>259</v>
      </c>
      <c r="K244" s="59">
        <v>-33582</v>
      </c>
      <c r="L244" s="59" t="s">
        <v>177</v>
      </c>
      <c r="M244" s="60" t="s">
        <v>149</v>
      </c>
      <c r="N244" s="60"/>
      <c r="O244" s="61" t="s">
        <v>138</v>
      </c>
      <c r="P244" s="61" t="s">
        <v>139</v>
      </c>
    </row>
    <row r="245" spans="1:16" ht="13.5" thickBot="1" x14ac:dyDescent="0.25">
      <c r="A245" s="16" t="str">
        <f t="shared" si="18"/>
        <v> PZ 11.314 </v>
      </c>
      <c r="B245" s="5" t="str">
        <f t="shared" si="19"/>
        <v>I</v>
      </c>
      <c r="C245" s="16">
        <f t="shared" si="20"/>
        <v>35727.4113</v>
      </c>
      <c r="D245" s="17" t="str">
        <f t="shared" si="21"/>
        <v>vis</v>
      </c>
      <c r="E245" s="58">
        <f>VLOOKUP(C245,Active!C$21:E$959,3,FALSE)</f>
        <v>-75596.03643213342</v>
      </c>
      <c r="F245" s="5" t="s">
        <v>132</v>
      </c>
      <c r="G245" s="17" t="str">
        <f t="shared" si="22"/>
        <v>35727.4113</v>
      </c>
      <c r="H245" s="16">
        <f t="shared" si="23"/>
        <v>-33574</v>
      </c>
      <c r="I245" s="59" t="s">
        <v>260</v>
      </c>
      <c r="J245" s="60" t="s">
        <v>261</v>
      </c>
      <c r="K245" s="59">
        <v>-33574</v>
      </c>
      <c r="L245" s="59" t="s">
        <v>174</v>
      </c>
      <c r="M245" s="60" t="s">
        <v>149</v>
      </c>
      <c r="N245" s="60"/>
      <c r="O245" s="61" t="s">
        <v>138</v>
      </c>
      <c r="P245" s="61" t="s">
        <v>139</v>
      </c>
    </row>
    <row r="246" spans="1:16" ht="13.5" thickBot="1" x14ac:dyDescent="0.25">
      <c r="A246" s="16" t="str">
        <f t="shared" si="18"/>
        <v> APJ 137.498 </v>
      </c>
      <c r="B246" s="5" t="str">
        <f t="shared" si="19"/>
        <v>I</v>
      </c>
      <c r="C246" s="16">
        <f t="shared" si="20"/>
        <v>36103.990299999998</v>
      </c>
      <c r="D246" s="17" t="str">
        <f t="shared" si="21"/>
        <v>vis</v>
      </c>
      <c r="E246" s="58" t="e">
        <f>VLOOKUP(C246,Active!C$21:E$959,3,FALSE)</f>
        <v>#N/A</v>
      </c>
      <c r="F246" s="5" t="s">
        <v>132</v>
      </c>
      <c r="G246" s="17" t="str">
        <f t="shared" si="22"/>
        <v>36103.9903</v>
      </c>
      <c r="H246" s="16">
        <f t="shared" si="23"/>
        <v>-31950</v>
      </c>
      <c r="I246" s="59" t="s">
        <v>268</v>
      </c>
      <c r="J246" s="60" t="s">
        <v>269</v>
      </c>
      <c r="K246" s="59">
        <v>-31950</v>
      </c>
      <c r="L246" s="59" t="s">
        <v>252</v>
      </c>
      <c r="M246" s="60" t="s">
        <v>264</v>
      </c>
      <c r="N246" s="60" t="s">
        <v>265</v>
      </c>
      <c r="O246" s="61" t="s">
        <v>266</v>
      </c>
      <c r="P246" s="61" t="s">
        <v>267</v>
      </c>
    </row>
    <row r="247" spans="1:16" ht="13.5" thickBot="1" x14ac:dyDescent="0.25">
      <c r="A247" s="16" t="str">
        <f t="shared" si="18"/>
        <v> APJ 137.498 </v>
      </c>
      <c r="B247" s="5" t="str">
        <f t="shared" si="19"/>
        <v>I</v>
      </c>
      <c r="C247" s="16">
        <f t="shared" si="20"/>
        <v>36133.902800000003</v>
      </c>
      <c r="D247" s="17" t="str">
        <f t="shared" si="21"/>
        <v>vis</v>
      </c>
      <c r="E247" s="58" t="e">
        <f>VLOOKUP(C247,Active!C$21:E$959,3,FALSE)</f>
        <v>#N/A</v>
      </c>
      <c r="F247" s="5" t="s">
        <v>132</v>
      </c>
      <c r="G247" s="17" t="str">
        <f t="shared" si="22"/>
        <v>36133.9028</v>
      </c>
      <c r="H247" s="16">
        <f t="shared" si="23"/>
        <v>-31821</v>
      </c>
      <c r="I247" s="59" t="s">
        <v>272</v>
      </c>
      <c r="J247" s="60" t="s">
        <v>273</v>
      </c>
      <c r="K247" s="59">
        <v>-31821</v>
      </c>
      <c r="L247" s="59" t="s">
        <v>274</v>
      </c>
      <c r="M247" s="60" t="s">
        <v>264</v>
      </c>
      <c r="N247" s="60" t="s">
        <v>265</v>
      </c>
      <c r="O247" s="61" t="s">
        <v>266</v>
      </c>
      <c r="P247" s="61" t="s">
        <v>267</v>
      </c>
    </row>
    <row r="248" spans="1:16" ht="13.5" thickBot="1" x14ac:dyDescent="0.25">
      <c r="A248" s="16" t="str">
        <f t="shared" si="18"/>
        <v> APJ 137.498 </v>
      </c>
      <c r="B248" s="5" t="str">
        <f t="shared" si="19"/>
        <v>I</v>
      </c>
      <c r="C248" s="16">
        <f t="shared" si="20"/>
        <v>36164.741800000003</v>
      </c>
      <c r="D248" s="17" t="str">
        <f t="shared" si="21"/>
        <v>vis</v>
      </c>
      <c r="E248" s="58" t="e">
        <f>VLOOKUP(C248,Active!C$21:E$959,3,FALSE)</f>
        <v>#N/A</v>
      </c>
      <c r="F248" s="5" t="s">
        <v>132</v>
      </c>
      <c r="G248" s="17" t="str">
        <f t="shared" si="22"/>
        <v>36164.7418</v>
      </c>
      <c r="H248" s="16">
        <f t="shared" si="23"/>
        <v>-31688</v>
      </c>
      <c r="I248" s="59" t="s">
        <v>275</v>
      </c>
      <c r="J248" s="60" t="s">
        <v>276</v>
      </c>
      <c r="K248" s="59">
        <v>-31688</v>
      </c>
      <c r="L248" s="59" t="s">
        <v>277</v>
      </c>
      <c r="M248" s="60" t="s">
        <v>264</v>
      </c>
      <c r="N248" s="60" t="s">
        <v>265</v>
      </c>
      <c r="O248" s="61" t="s">
        <v>266</v>
      </c>
      <c r="P248" s="61" t="s">
        <v>267</v>
      </c>
    </row>
    <row r="249" spans="1:16" ht="13.5" thickBot="1" x14ac:dyDescent="0.25">
      <c r="A249" s="16" t="str">
        <f t="shared" si="18"/>
        <v> APJ 137.498 </v>
      </c>
      <c r="B249" s="5" t="str">
        <f t="shared" si="19"/>
        <v>I</v>
      </c>
      <c r="C249" s="16">
        <f t="shared" si="20"/>
        <v>36165.903700000003</v>
      </c>
      <c r="D249" s="17" t="str">
        <f t="shared" si="21"/>
        <v>vis</v>
      </c>
      <c r="E249" s="58" t="e">
        <f>VLOOKUP(C249,Active!C$21:E$959,3,FALSE)</f>
        <v>#N/A</v>
      </c>
      <c r="F249" s="5" t="s">
        <v>132</v>
      </c>
      <c r="G249" s="17" t="str">
        <f t="shared" si="22"/>
        <v>36165.9037</v>
      </c>
      <c r="H249" s="16">
        <f t="shared" si="23"/>
        <v>-31683</v>
      </c>
      <c r="I249" s="59" t="s">
        <v>278</v>
      </c>
      <c r="J249" s="60" t="s">
        <v>279</v>
      </c>
      <c r="K249" s="59">
        <v>-31683</v>
      </c>
      <c r="L249" s="59" t="s">
        <v>280</v>
      </c>
      <c r="M249" s="60" t="s">
        <v>264</v>
      </c>
      <c r="N249" s="60" t="s">
        <v>265</v>
      </c>
      <c r="O249" s="61" t="s">
        <v>266</v>
      </c>
      <c r="P249" s="61" t="s">
        <v>267</v>
      </c>
    </row>
    <row r="250" spans="1:16" ht="13.5" thickBot="1" x14ac:dyDescent="0.25">
      <c r="A250" s="16" t="str">
        <f t="shared" si="18"/>
        <v> APJ 137.498 </v>
      </c>
      <c r="B250" s="5" t="str">
        <f t="shared" si="19"/>
        <v>I</v>
      </c>
      <c r="C250" s="16">
        <f t="shared" si="20"/>
        <v>36169.845000000001</v>
      </c>
      <c r="D250" s="17" t="str">
        <f t="shared" si="21"/>
        <v>vis</v>
      </c>
      <c r="E250" s="58" t="e">
        <f>VLOOKUP(C250,Active!C$21:E$959,3,FALSE)</f>
        <v>#N/A</v>
      </c>
      <c r="F250" s="5" t="s">
        <v>132</v>
      </c>
      <c r="G250" s="17" t="str">
        <f t="shared" si="22"/>
        <v>36169.8450</v>
      </c>
      <c r="H250" s="16">
        <f t="shared" si="23"/>
        <v>-31666</v>
      </c>
      <c r="I250" s="59" t="s">
        <v>281</v>
      </c>
      <c r="J250" s="60" t="s">
        <v>282</v>
      </c>
      <c r="K250" s="59">
        <v>-31666</v>
      </c>
      <c r="L250" s="59" t="s">
        <v>283</v>
      </c>
      <c r="M250" s="60" t="s">
        <v>264</v>
      </c>
      <c r="N250" s="60" t="s">
        <v>265</v>
      </c>
      <c r="O250" s="61" t="s">
        <v>266</v>
      </c>
      <c r="P250" s="61" t="s">
        <v>267</v>
      </c>
    </row>
    <row r="251" spans="1:16" ht="13.5" thickBot="1" x14ac:dyDescent="0.25">
      <c r="A251" s="16" t="str">
        <f t="shared" si="18"/>
        <v> APJ 137.498 </v>
      </c>
      <c r="B251" s="5" t="str">
        <f t="shared" si="19"/>
        <v>I</v>
      </c>
      <c r="C251" s="16">
        <f t="shared" si="20"/>
        <v>36170.772400000002</v>
      </c>
      <c r="D251" s="17" t="str">
        <f t="shared" si="21"/>
        <v>vis</v>
      </c>
      <c r="E251" s="58" t="e">
        <f>VLOOKUP(C251,Active!C$21:E$959,3,FALSE)</f>
        <v>#N/A</v>
      </c>
      <c r="F251" s="5" t="s">
        <v>132</v>
      </c>
      <c r="G251" s="17" t="str">
        <f t="shared" si="22"/>
        <v>36170.7724</v>
      </c>
      <c r="H251" s="16">
        <f t="shared" si="23"/>
        <v>-31662</v>
      </c>
      <c r="I251" s="59" t="s">
        <v>284</v>
      </c>
      <c r="J251" s="60" t="s">
        <v>285</v>
      </c>
      <c r="K251" s="59">
        <v>-31662</v>
      </c>
      <c r="L251" s="59" t="s">
        <v>158</v>
      </c>
      <c r="M251" s="60" t="s">
        <v>264</v>
      </c>
      <c r="N251" s="60" t="s">
        <v>265</v>
      </c>
      <c r="O251" s="61" t="s">
        <v>266</v>
      </c>
      <c r="P251" s="61" t="s">
        <v>267</v>
      </c>
    </row>
    <row r="252" spans="1:16" ht="13.5" thickBot="1" x14ac:dyDescent="0.25">
      <c r="A252" s="16" t="str">
        <f t="shared" si="18"/>
        <v> APJ 137.498 </v>
      </c>
      <c r="B252" s="5" t="str">
        <f t="shared" si="19"/>
        <v>I</v>
      </c>
      <c r="C252" s="16">
        <f t="shared" si="20"/>
        <v>36171.932200000003</v>
      </c>
      <c r="D252" s="17" t="str">
        <f t="shared" si="21"/>
        <v>vis</v>
      </c>
      <c r="E252" s="58" t="e">
        <f>VLOOKUP(C252,Active!C$21:E$959,3,FALSE)</f>
        <v>#N/A</v>
      </c>
      <c r="F252" s="5" t="s">
        <v>132</v>
      </c>
      <c r="G252" s="17" t="str">
        <f t="shared" si="22"/>
        <v>36171.9322</v>
      </c>
      <c r="H252" s="16">
        <f t="shared" si="23"/>
        <v>-31657</v>
      </c>
      <c r="I252" s="59" t="s">
        <v>286</v>
      </c>
      <c r="J252" s="60" t="s">
        <v>287</v>
      </c>
      <c r="K252" s="59">
        <v>-31657</v>
      </c>
      <c r="L252" s="59" t="s">
        <v>155</v>
      </c>
      <c r="M252" s="60" t="s">
        <v>264</v>
      </c>
      <c r="N252" s="60" t="s">
        <v>265</v>
      </c>
      <c r="O252" s="61" t="s">
        <v>266</v>
      </c>
      <c r="P252" s="61" t="s">
        <v>267</v>
      </c>
    </row>
    <row r="253" spans="1:16" ht="13.5" thickBot="1" x14ac:dyDescent="0.25">
      <c r="A253" s="16" t="str">
        <f t="shared" si="18"/>
        <v> APJ 137.498 </v>
      </c>
      <c r="B253" s="5" t="str">
        <f t="shared" si="19"/>
        <v>I</v>
      </c>
      <c r="C253" s="16">
        <f t="shared" si="20"/>
        <v>36173.786999999997</v>
      </c>
      <c r="D253" s="17" t="str">
        <f t="shared" si="21"/>
        <v>vis</v>
      </c>
      <c r="E253" s="58" t="e">
        <f>VLOOKUP(C253,Active!C$21:E$959,3,FALSE)</f>
        <v>#N/A</v>
      </c>
      <c r="F253" s="5" t="s">
        <v>132</v>
      </c>
      <c r="G253" s="17" t="str">
        <f t="shared" si="22"/>
        <v>36173.7870</v>
      </c>
      <c r="H253" s="16">
        <f t="shared" si="23"/>
        <v>-31649</v>
      </c>
      <c r="I253" s="59" t="s">
        <v>288</v>
      </c>
      <c r="J253" s="60" t="s">
        <v>289</v>
      </c>
      <c r="K253" s="59">
        <v>-31649</v>
      </c>
      <c r="L253" s="59" t="s">
        <v>283</v>
      </c>
      <c r="M253" s="60" t="s">
        <v>264</v>
      </c>
      <c r="N253" s="60" t="s">
        <v>265</v>
      </c>
      <c r="O253" s="61" t="s">
        <v>266</v>
      </c>
      <c r="P253" s="61" t="s">
        <v>267</v>
      </c>
    </row>
    <row r="254" spans="1:16" ht="13.5" thickBot="1" x14ac:dyDescent="0.25">
      <c r="A254" s="16" t="str">
        <f t="shared" si="18"/>
        <v> APJ 137.498 </v>
      </c>
      <c r="B254" s="5" t="str">
        <f t="shared" si="19"/>
        <v>I</v>
      </c>
      <c r="C254" s="16">
        <f t="shared" si="20"/>
        <v>36174.714800000002</v>
      </c>
      <c r="D254" s="17" t="str">
        <f t="shared" si="21"/>
        <v>vis</v>
      </c>
      <c r="E254" s="58" t="e">
        <f>VLOOKUP(C254,Active!C$21:E$959,3,FALSE)</f>
        <v>#N/A</v>
      </c>
      <c r="F254" s="5" t="s">
        <v>132</v>
      </c>
      <c r="G254" s="17" t="str">
        <f t="shared" si="22"/>
        <v>36174.7148</v>
      </c>
      <c r="H254" s="16">
        <f t="shared" si="23"/>
        <v>-31645</v>
      </c>
      <c r="I254" s="59" t="s">
        <v>290</v>
      </c>
      <c r="J254" s="60" t="s">
        <v>291</v>
      </c>
      <c r="K254" s="59">
        <v>-31645</v>
      </c>
      <c r="L254" s="59" t="s">
        <v>155</v>
      </c>
      <c r="M254" s="60" t="s">
        <v>264</v>
      </c>
      <c r="N254" s="60" t="s">
        <v>265</v>
      </c>
      <c r="O254" s="61" t="s">
        <v>266</v>
      </c>
      <c r="P254" s="61" t="s">
        <v>267</v>
      </c>
    </row>
    <row r="255" spans="1:16" ht="13.5" thickBot="1" x14ac:dyDescent="0.25">
      <c r="A255" s="16" t="str">
        <f t="shared" si="18"/>
        <v> APJ 137.498 </v>
      </c>
      <c r="B255" s="5" t="str">
        <f t="shared" si="19"/>
        <v>I</v>
      </c>
      <c r="C255" s="16">
        <f t="shared" si="20"/>
        <v>36182.598899999997</v>
      </c>
      <c r="D255" s="17" t="str">
        <f t="shared" si="21"/>
        <v>vis</v>
      </c>
      <c r="E255" s="58" t="e">
        <f>VLOOKUP(C255,Active!C$21:E$959,3,FALSE)</f>
        <v>#N/A</v>
      </c>
      <c r="F255" s="5" t="s">
        <v>132</v>
      </c>
      <c r="G255" s="17" t="str">
        <f t="shared" si="22"/>
        <v>36182.5989</v>
      </c>
      <c r="H255" s="16">
        <f t="shared" si="23"/>
        <v>-31611</v>
      </c>
      <c r="I255" s="59" t="s">
        <v>292</v>
      </c>
      <c r="J255" s="60" t="s">
        <v>293</v>
      </c>
      <c r="K255" s="59">
        <v>-31611</v>
      </c>
      <c r="L255" s="59" t="s">
        <v>155</v>
      </c>
      <c r="M255" s="60" t="s">
        <v>264</v>
      </c>
      <c r="N255" s="60" t="s">
        <v>265</v>
      </c>
      <c r="O255" s="61" t="s">
        <v>266</v>
      </c>
      <c r="P255" s="61" t="s">
        <v>267</v>
      </c>
    </row>
    <row r="256" spans="1:16" ht="13.5" thickBot="1" x14ac:dyDescent="0.25">
      <c r="A256" s="16" t="str">
        <f t="shared" si="18"/>
        <v> APJ 137.498 </v>
      </c>
      <c r="B256" s="5" t="str">
        <f t="shared" si="19"/>
        <v>I</v>
      </c>
      <c r="C256" s="16">
        <f t="shared" si="20"/>
        <v>36182.831100000003</v>
      </c>
      <c r="D256" s="17" t="str">
        <f t="shared" si="21"/>
        <v>vis</v>
      </c>
      <c r="E256" s="58" t="e">
        <f>VLOOKUP(C256,Active!C$21:E$959,3,FALSE)</f>
        <v>#N/A</v>
      </c>
      <c r="F256" s="5" t="s">
        <v>132</v>
      </c>
      <c r="G256" s="17" t="str">
        <f t="shared" si="22"/>
        <v>36182.8311</v>
      </c>
      <c r="H256" s="16">
        <f t="shared" si="23"/>
        <v>-31610</v>
      </c>
      <c r="I256" s="59" t="s">
        <v>294</v>
      </c>
      <c r="J256" s="60" t="s">
        <v>295</v>
      </c>
      <c r="K256" s="59">
        <v>-31610</v>
      </c>
      <c r="L256" s="59" t="s">
        <v>167</v>
      </c>
      <c r="M256" s="60" t="s">
        <v>264</v>
      </c>
      <c r="N256" s="60" t="s">
        <v>265</v>
      </c>
      <c r="O256" s="61" t="s">
        <v>266</v>
      </c>
      <c r="P256" s="61" t="s">
        <v>267</v>
      </c>
    </row>
    <row r="257" spans="1:16" ht="13.5" thickBot="1" x14ac:dyDescent="0.25">
      <c r="A257" s="16" t="str">
        <f t="shared" si="18"/>
        <v> APJ 137.498 </v>
      </c>
      <c r="B257" s="5" t="str">
        <f t="shared" si="19"/>
        <v>I</v>
      </c>
      <c r="C257" s="16">
        <f t="shared" si="20"/>
        <v>36194.887999999999</v>
      </c>
      <c r="D257" s="17" t="str">
        <f t="shared" si="21"/>
        <v>vis</v>
      </c>
      <c r="E257" s="58" t="e">
        <f>VLOOKUP(C257,Active!C$21:E$959,3,FALSE)</f>
        <v>#N/A</v>
      </c>
      <c r="F257" s="5" t="s">
        <v>132</v>
      </c>
      <c r="G257" s="17" t="str">
        <f t="shared" si="22"/>
        <v>36194.8880</v>
      </c>
      <c r="H257" s="16">
        <f t="shared" si="23"/>
        <v>-31558</v>
      </c>
      <c r="I257" s="59" t="s">
        <v>296</v>
      </c>
      <c r="J257" s="60" t="s">
        <v>297</v>
      </c>
      <c r="K257" s="59">
        <v>-31558</v>
      </c>
      <c r="L257" s="59" t="s">
        <v>174</v>
      </c>
      <c r="M257" s="60" t="s">
        <v>264</v>
      </c>
      <c r="N257" s="60" t="s">
        <v>265</v>
      </c>
      <c r="O257" s="61" t="s">
        <v>266</v>
      </c>
      <c r="P257" s="61" t="s">
        <v>267</v>
      </c>
    </row>
    <row r="258" spans="1:16" ht="13.5" thickBot="1" x14ac:dyDescent="0.25">
      <c r="A258" s="16" t="str">
        <f t="shared" si="18"/>
        <v> PZ 15.477 </v>
      </c>
      <c r="B258" s="5" t="str">
        <f t="shared" si="19"/>
        <v>I</v>
      </c>
      <c r="C258" s="16">
        <f t="shared" si="20"/>
        <v>36823.523399999998</v>
      </c>
      <c r="D258" s="17" t="str">
        <f t="shared" si="21"/>
        <v>vis</v>
      </c>
      <c r="E258" s="58">
        <f>VLOOKUP(C258,Active!C$21:E$959,3,FALSE)</f>
        <v>-70869.03345206716</v>
      </c>
      <c r="F258" s="5" t="s">
        <v>132</v>
      </c>
      <c r="G258" s="17" t="str">
        <f t="shared" si="22"/>
        <v>36823.5234</v>
      </c>
      <c r="H258" s="16">
        <f t="shared" si="23"/>
        <v>-28847</v>
      </c>
      <c r="I258" s="59" t="s">
        <v>298</v>
      </c>
      <c r="J258" s="60" t="s">
        <v>299</v>
      </c>
      <c r="K258" s="59">
        <v>-28847</v>
      </c>
      <c r="L258" s="59" t="s">
        <v>257</v>
      </c>
      <c r="M258" s="60" t="s">
        <v>149</v>
      </c>
      <c r="N258" s="60"/>
      <c r="O258" s="61" t="s">
        <v>300</v>
      </c>
      <c r="P258" s="61" t="s">
        <v>301</v>
      </c>
    </row>
    <row r="259" spans="1:16" ht="13.5" thickBot="1" x14ac:dyDescent="0.25">
      <c r="A259" s="16" t="str">
        <f t="shared" si="18"/>
        <v> PZ 15.477 </v>
      </c>
      <c r="B259" s="5" t="str">
        <f t="shared" si="19"/>
        <v>I</v>
      </c>
      <c r="C259" s="16">
        <f t="shared" si="20"/>
        <v>36851.585700000003</v>
      </c>
      <c r="D259" s="17" t="str">
        <f t="shared" si="21"/>
        <v>vis</v>
      </c>
      <c r="E259" s="58">
        <f>VLOOKUP(C259,Active!C$21:E$959,3,FALSE)</f>
        <v>-70748.014282834803</v>
      </c>
      <c r="F259" s="5" t="s">
        <v>132</v>
      </c>
      <c r="G259" s="17" t="str">
        <f t="shared" si="22"/>
        <v>36851.5857</v>
      </c>
      <c r="H259" s="16">
        <f t="shared" si="23"/>
        <v>-28726</v>
      </c>
      <c r="I259" s="59" t="s">
        <v>302</v>
      </c>
      <c r="J259" s="60" t="s">
        <v>303</v>
      </c>
      <c r="K259" s="59">
        <v>-28726</v>
      </c>
      <c r="L259" s="59" t="s">
        <v>145</v>
      </c>
      <c r="M259" s="60" t="s">
        <v>149</v>
      </c>
      <c r="N259" s="60"/>
      <c r="O259" s="61" t="s">
        <v>300</v>
      </c>
      <c r="P259" s="61" t="s">
        <v>301</v>
      </c>
    </row>
    <row r="260" spans="1:16" ht="13.5" thickBot="1" x14ac:dyDescent="0.25">
      <c r="A260" s="16" t="str">
        <f t="shared" si="18"/>
        <v> PZ 15.477 </v>
      </c>
      <c r="B260" s="5" t="str">
        <f t="shared" si="19"/>
        <v>I</v>
      </c>
      <c r="C260" s="16">
        <f t="shared" si="20"/>
        <v>36867.352299999999</v>
      </c>
      <c r="D260" s="17" t="str">
        <f t="shared" si="21"/>
        <v>vis</v>
      </c>
      <c r="E260" s="58">
        <f>VLOOKUP(C260,Active!C$21:E$959,3,FALSE)</f>
        <v>-70680.020539142453</v>
      </c>
      <c r="F260" s="5" t="s">
        <v>132</v>
      </c>
      <c r="G260" s="17" t="str">
        <f t="shared" si="22"/>
        <v>36867.3523</v>
      </c>
      <c r="H260" s="16">
        <f t="shared" si="23"/>
        <v>-28658</v>
      </c>
      <c r="I260" s="59" t="s">
        <v>304</v>
      </c>
      <c r="J260" s="60" t="s">
        <v>305</v>
      </c>
      <c r="K260" s="59">
        <v>-28658</v>
      </c>
      <c r="L260" s="59" t="s">
        <v>306</v>
      </c>
      <c r="M260" s="60" t="s">
        <v>149</v>
      </c>
      <c r="N260" s="60"/>
      <c r="O260" s="61" t="s">
        <v>300</v>
      </c>
      <c r="P260" s="61" t="s">
        <v>301</v>
      </c>
    </row>
    <row r="261" spans="1:16" ht="13.5" thickBot="1" x14ac:dyDescent="0.25">
      <c r="A261" s="16" t="str">
        <f t="shared" si="18"/>
        <v> PZ 15.477 </v>
      </c>
      <c r="B261" s="5" t="str">
        <f t="shared" si="19"/>
        <v>I</v>
      </c>
      <c r="C261" s="16">
        <f t="shared" si="20"/>
        <v>36868.278599999998</v>
      </c>
      <c r="D261" s="17" t="str">
        <f t="shared" si="21"/>
        <v>vis</v>
      </c>
      <c r="E261" s="58">
        <f>VLOOKUP(C261,Active!C$21:E$959,3,FALSE)</f>
        <v>-70676.025853872183</v>
      </c>
      <c r="F261" s="5" t="s">
        <v>132</v>
      </c>
      <c r="G261" s="17" t="str">
        <f t="shared" si="22"/>
        <v>36868.2786</v>
      </c>
      <c r="H261" s="16">
        <f t="shared" si="23"/>
        <v>-28654</v>
      </c>
      <c r="I261" s="59" t="s">
        <v>307</v>
      </c>
      <c r="J261" s="60" t="s">
        <v>308</v>
      </c>
      <c r="K261" s="59">
        <v>-28654</v>
      </c>
      <c r="L261" s="59" t="s">
        <v>309</v>
      </c>
      <c r="M261" s="60" t="s">
        <v>149</v>
      </c>
      <c r="N261" s="60"/>
      <c r="O261" s="61" t="s">
        <v>300</v>
      </c>
      <c r="P261" s="61" t="s">
        <v>301</v>
      </c>
    </row>
    <row r="262" spans="1:16" ht="13.5" thickBot="1" x14ac:dyDescent="0.25">
      <c r="A262" s="16" t="str">
        <f t="shared" si="18"/>
        <v> PZ 15.477 </v>
      </c>
      <c r="B262" s="5" t="str">
        <f t="shared" si="19"/>
        <v>I</v>
      </c>
      <c r="C262" s="16">
        <f t="shared" si="20"/>
        <v>36869.438499999997</v>
      </c>
      <c r="D262" s="17" t="str">
        <f t="shared" si="21"/>
        <v>vis</v>
      </c>
      <c r="E262" s="58">
        <f>VLOOKUP(C262,Active!C$21:E$959,3,FALSE)</f>
        <v>-70671.02376443574</v>
      </c>
      <c r="F262" s="5" t="s">
        <v>132</v>
      </c>
      <c r="G262" s="17" t="str">
        <f t="shared" si="22"/>
        <v>36869.4385</v>
      </c>
      <c r="H262" s="16">
        <f t="shared" si="23"/>
        <v>-28649</v>
      </c>
      <c r="I262" s="59" t="s">
        <v>310</v>
      </c>
      <c r="J262" s="60" t="s">
        <v>311</v>
      </c>
      <c r="K262" s="59">
        <v>-28649</v>
      </c>
      <c r="L262" s="59" t="s">
        <v>312</v>
      </c>
      <c r="M262" s="60" t="s">
        <v>149</v>
      </c>
      <c r="N262" s="60"/>
      <c r="O262" s="61" t="s">
        <v>300</v>
      </c>
      <c r="P262" s="61" t="s">
        <v>301</v>
      </c>
    </row>
    <row r="263" spans="1:16" ht="13.5" thickBot="1" x14ac:dyDescent="0.25">
      <c r="A263" s="16" t="str">
        <f t="shared" si="18"/>
        <v> PZ 15.477 </v>
      </c>
      <c r="B263" s="5" t="str">
        <f t="shared" si="19"/>
        <v>I</v>
      </c>
      <c r="C263" s="16">
        <f t="shared" si="20"/>
        <v>36900.279199999997</v>
      </c>
      <c r="D263" s="17" t="str">
        <f t="shared" si="21"/>
        <v>vis</v>
      </c>
      <c r="E263" s="58">
        <f>VLOOKUP(C263,Active!C$21:E$959,3,FALSE)</f>
        <v>-70538.022695651496</v>
      </c>
      <c r="F263" s="5" t="str">
        <f>LEFT(M263,1)</f>
        <v>V</v>
      </c>
      <c r="G263" s="17" t="str">
        <f t="shared" si="22"/>
        <v>36900.2792</v>
      </c>
      <c r="H263" s="16">
        <f t="shared" si="23"/>
        <v>-28516</v>
      </c>
      <c r="I263" s="59" t="s">
        <v>313</v>
      </c>
      <c r="J263" s="60" t="s">
        <v>314</v>
      </c>
      <c r="K263" s="59">
        <v>-28516</v>
      </c>
      <c r="L263" s="59" t="s">
        <v>315</v>
      </c>
      <c r="M263" s="60" t="s">
        <v>149</v>
      </c>
      <c r="N263" s="60"/>
      <c r="O263" s="61" t="s">
        <v>300</v>
      </c>
      <c r="P263" s="61" t="s">
        <v>301</v>
      </c>
    </row>
    <row r="264" spans="1:16" ht="13.5" thickBot="1" x14ac:dyDescent="0.25">
      <c r="A264" s="16" t="str">
        <f t="shared" si="18"/>
        <v> PZ 15.477 </v>
      </c>
      <c r="B264" s="5" t="str">
        <f t="shared" si="19"/>
        <v>I</v>
      </c>
      <c r="C264" s="16">
        <f t="shared" si="20"/>
        <v>36900.507100000003</v>
      </c>
      <c r="D264" s="17" t="str">
        <f t="shared" si="21"/>
        <v>vis</v>
      </c>
      <c r="E264" s="58">
        <f>VLOOKUP(C264,Active!C$21:E$959,3,FALSE)</f>
        <v>-70537.039872836947</v>
      </c>
      <c r="F264" s="5" t="str">
        <f>LEFT(M264,1)</f>
        <v>V</v>
      </c>
      <c r="G264" s="17" t="str">
        <f t="shared" si="22"/>
        <v>36900.5071</v>
      </c>
      <c r="H264" s="16">
        <f t="shared" si="23"/>
        <v>-28515</v>
      </c>
      <c r="I264" s="59" t="s">
        <v>316</v>
      </c>
      <c r="J264" s="60" t="s">
        <v>317</v>
      </c>
      <c r="K264" s="59">
        <v>-28515</v>
      </c>
      <c r="L264" s="59" t="s">
        <v>318</v>
      </c>
      <c r="M264" s="60" t="s">
        <v>149</v>
      </c>
      <c r="N264" s="60"/>
      <c r="O264" s="61" t="s">
        <v>300</v>
      </c>
      <c r="P264" s="61" t="s">
        <v>301</v>
      </c>
    </row>
    <row r="265" spans="1:16" ht="13.5" thickBot="1" x14ac:dyDescent="0.25">
      <c r="A265" s="16" t="str">
        <f t="shared" si="18"/>
        <v> PZ 15.477 </v>
      </c>
      <c r="B265" s="5" t="str">
        <f t="shared" si="19"/>
        <v>I</v>
      </c>
      <c r="C265" s="16">
        <f t="shared" si="20"/>
        <v>36901.205499999996</v>
      </c>
      <c r="D265" s="17" t="str">
        <f t="shared" si="21"/>
        <v>vis</v>
      </c>
      <c r="E265" s="58">
        <f>VLOOKUP(C265,Active!C$21:E$959,3,FALSE)</f>
        <v>-70534.028010381226</v>
      </c>
      <c r="F265" s="5" t="str">
        <f>LEFT(M265,1)</f>
        <v>V</v>
      </c>
      <c r="G265" s="17" t="str">
        <f t="shared" si="22"/>
        <v>36901.2055</v>
      </c>
      <c r="H265" s="16">
        <f t="shared" si="23"/>
        <v>-28512</v>
      </c>
      <c r="I265" s="59" t="s">
        <v>319</v>
      </c>
      <c r="J265" s="60" t="s">
        <v>320</v>
      </c>
      <c r="K265" s="59">
        <v>-28512</v>
      </c>
      <c r="L265" s="59" t="s">
        <v>167</v>
      </c>
      <c r="M265" s="60" t="s">
        <v>149</v>
      </c>
      <c r="N265" s="60"/>
      <c r="O265" s="61" t="s">
        <v>300</v>
      </c>
      <c r="P265" s="61" t="s">
        <v>301</v>
      </c>
    </row>
    <row r="266" spans="1:16" ht="13.5" thickBot="1" x14ac:dyDescent="0.25">
      <c r="A266" s="16" t="str">
        <f t="shared" si="18"/>
        <v> PZ 15.477 </v>
      </c>
      <c r="B266" s="5" t="str">
        <f t="shared" si="19"/>
        <v>I</v>
      </c>
      <c r="C266" s="16">
        <f t="shared" si="20"/>
        <v>36901.437100000003</v>
      </c>
      <c r="D266" s="17" t="str">
        <f t="shared" si="21"/>
        <v>vis</v>
      </c>
      <c r="E266" s="58">
        <f>VLOOKUP(C266,Active!C$21:E$959,3,FALSE)</f>
        <v>-70533.029231250694</v>
      </c>
      <c r="F266" s="5" t="str">
        <f>LEFT(M266,1)</f>
        <v>V</v>
      </c>
      <c r="G266" s="17" t="str">
        <f t="shared" si="22"/>
        <v>36901.4371</v>
      </c>
      <c r="H266" s="16">
        <f t="shared" si="23"/>
        <v>-28511</v>
      </c>
      <c r="I266" s="59" t="s">
        <v>321</v>
      </c>
      <c r="J266" s="60" t="s">
        <v>322</v>
      </c>
      <c r="K266" s="59">
        <v>-28511</v>
      </c>
      <c r="L266" s="59" t="s">
        <v>142</v>
      </c>
      <c r="M266" s="60" t="s">
        <v>149</v>
      </c>
      <c r="N266" s="60"/>
      <c r="O266" s="61" t="s">
        <v>300</v>
      </c>
      <c r="P266" s="61" t="s">
        <v>301</v>
      </c>
    </row>
    <row r="267" spans="1:16" ht="13.5" thickBot="1" x14ac:dyDescent="0.25">
      <c r="A267" s="16" t="str">
        <f t="shared" ref="A267:A333" si="24">P267</f>
        <v> PZ 15.477 </v>
      </c>
      <c r="B267" s="5" t="str">
        <f t="shared" ref="B267:B333" si="25">IF(H267=INT(H267),"I","II")</f>
        <v>I</v>
      </c>
      <c r="C267" s="16">
        <f t="shared" ref="C267:C333" si="26">1*G267</f>
        <v>36954.307099999998</v>
      </c>
      <c r="D267" s="17" t="str">
        <f t="shared" ref="D267:D333" si="27">VLOOKUP(F267,I$1:J$5,2,FALSE)</f>
        <v>vis</v>
      </c>
      <c r="E267" s="58">
        <f>VLOOKUP(C267,Active!C$21:E$959,3,FALSE)</f>
        <v>-70305.026413330808</v>
      </c>
      <c r="F267" s="5" t="str">
        <f>LEFT(M267,1)</f>
        <v>V</v>
      </c>
      <c r="G267" s="17" t="str">
        <f t="shared" ref="G267:G333" si="28">MID(I267,3,LEN(I267)-3)</f>
        <v>36954.3071</v>
      </c>
      <c r="H267" s="16">
        <f t="shared" ref="H267:H333" si="29">1*K267</f>
        <v>-28283</v>
      </c>
      <c r="I267" s="59" t="s">
        <v>323</v>
      </c>
      <c r="J267" s="60" t="s">
        <v>324</v>
      </c>
      <c r="K267" s="59">
        <v>-28283</v>
      </c>
      <c r="L267" s="59" t="s">
        <v>218</v>
      </c>
      <c r="M267" s="60" t="s">
        <v>149</v>
      </c>
      <c r="N267" s="60"/>
      <c r="O267" s="61" t="s">
        <v>300</v>
      </c>
      <c r="P267" s="61" t="s">
        <v>301</v>
      </c>
    </row>
    <row r="268" spans="1:16" ht="13.5" thickBot="1" x14ac:dyDescent="0.25">
      <c r="A268" s="16" t="str">
        <f t="shared" si="24"/>
        <v> PZ 15.477 </v>
      </c>
      <c r="B268" s="5" t="str">
        <f t="shared" si="25"/>
        <v>I</v>
      </c>
      <c r="C268" s="16">
        <f t="shared" si="26"/>
        <v>37172.509100000003</v>
      </c>
      <c r="D268" s="17" t="str">
        <f t="shared" si="27"/>
        <v>vis</v>
      </c>
      <c r="E268" s="58">
        <f>VLOOKUP(C268,Active!C$21:E$959,3,FALSE)</f>
        <v>-69364.026396766407</v>
      </c>
      <c r="F268" s="5" t="s">
        <v>132</v>
      </c>
      <c r="G268" s="17" t="str">
        <f t="shared" si="28"/>
        <v>37172.5091</v>
      </c>
      <c r="H268" s="16">
        <f t="shared" si="29"/>
        <v>-27342</v>
      </c>
      <c r="I268" s="59" t="s">
        <v>325</v>
      </c>
      <c r="J268" s="60" t="s">
        <v>326</v>
      </c>
      <c r="K268" s="59">
        <v>-27342</v>
      </c>
      <c r="L268" s="59" t="s">
        <v>327</v>
      </c>
      <c r="M268" s="60" t="s">
        <v>149</v>
      </c>
      <c r="N268" s="60"/>
      <c r="O268" s="61" t="s">
        <v>300</v>
      </c>
      <c r="P268" s="61" t="s">
        <v>301</v>
      </c>
    </row>
    <row r="269" spans="1:16" ht="13.5" thickBot="1" x14ac:dyDescent="0.25">
      <c r="A269" s="16" t="str">
        <f t="shared" si="24"/>
        <v> PZ 15.477 </v>
      </c>
      <c r="B269" s="5" t="str">
        <f t="shared" si="25"/>
        <v>I</v>
      </c>
      <c r="C269" s="16">
        <f t="shared" si="26"/>
        <v>37175.524100000002</v>
      </c>
      <c r="D269" s="17" t="str">
        <f t="shared" si="27"/>
        <v>vis</v>
      </c>
      <c r="E269" s="58">
        <f>VLOOKUP(C269,Active!C$21:E$959,3,FALSE)</f>
        <v>-69351.02415549483</v>
      </c>
      <c r="F269" s="5" t="s">
        <v>132</v>
      </c>
      <c r="G269" s="17" t="str">
        <f t="shared" si="28"/>
        <v>37175.5241</v>
      </c>
      <c r="H269" s="16">
        <f t="shared" si="29"/>
        <v>-27329</v>
      </c>
      <c r="I269" s="59" t="s">
        <v>328</v>
      </c>
      <c r="J269" s="60" t="s">
        <v>329</v>
      </c>
      <c r="K269" s="59">
        <v>-27329</v>
      </c>
      <c r="L269" s="59" t="s">
        <v>330</v>
      </c>
      <c r="M269" s="60" t="s">
        <v>149</v>
      </c>
      <c r="N269" s="60"/>
      <c r="O269" s="61" t="s">
        <v>300</v>
      </c>
      <c r="P269" s="61" t="s">
        <v>301</v>
      </c>
    </row>
    <row r="270" spans="1:16" ht="13.5" thickBot="1" x14ac:dyDescent="0.25">
      <c r="A270" s="16" t="str">
        <f t="shared" si="24"/>
        <v> PZ 15.477 </v>
      </c>
      <c r="B270" s="5" t="str">
        <f t="shared" si="25"/>
        <v>I</v>
      </c>
      <c r="C270" s="16">
        <f t="shared" si="26"/>
        <v>37176.451300000001</v>
      </c>
      <c r="D270" s="17" t="str">
        <f t="shared" si="27"/>
        <v>vis</v>
      </c>
      <c r="E270" s="58">
        <f>VLOOKUP(C270,Active!C$21:E$959,3,FALSE)</f>
        <v>-69347.02558895851</v>
      </c>
      <c r="F270" s="5" t="s">
        <v>132</v>
      </c>
      <c r="G270" s="17" t="str">
        <f t="shared" si="28"/>
        <v>37176.4513</v>
      </c>
      <c r="H270" s="16">
        <f t="shared" si="29"/>
        <v>-27325</v>
      </c>
      <c r="I270" s="59" t="s">
        <v>331</v>
      </c>
      <c r="J270" s="60" t="s">
        <v>332</v>
      </c>
      <c r="K270" s="59">
        <v>-27325</v>
      </c>
      <c r="L270" s="59" t="s">
        <v>218</v>
      </c>
      <c r="M270" s="60" t="s">
        <v>149</v>
      </c>
      <c r="N270" s="60"/>
      <c r="O270" s="61" t="s">
        <v>300</v>
      </c>
      <c r="P270" s="61" t="s">
        <v>301</v>
      </c>
    </row>
    <row r="271" spans="1:16" ht="13.5" thickBot="1" x14ac:dyDescent="0.25">
      <c r="A271" s="16" t="str">
        <f t="shared" si="24"/>
        <v> PZ 15.477 </v>
      </c>
      <c r="B271" s="5" t="str">
        <f t="shared" si="25"/>
        <v>I</v>
      </c>
      <c r="C271" s="16">
        <f t="shared" si="26"/>
        <v>37228.392800000001</v>
      </c>
      <c r="D271" s="17" t="str">
        <f t="shared" si="27"/>
        <v>vis</v>
      </c>
      <c r="E271" s="58">
        <f>VLOOKUP(C271,Active!C$21:E$959,3,FALSE)</f>
        <v>-69123.026943848119</v>
      </c>
      <c r="F271" s="5" t="s">
        <v>132</v>
      </c>
      <c r="G271" s="17" t="str">
        <f t="shared" si="28"/>
        <v>37228.3928</v>
      </c>
      <c r="H271" s="16">
        <f t="shared" si="29"/>
        <v>-27101</v>
      </c>
      <c r="I271" s="59" t="s">
        <v>333</v>
      </c>
      <c r="J271" s="60" t="s">
        <v>334</v>
      </c>
      <c r="K271" s="59">
        <v>-27101</v>
      </c>
      <c r="L271" s="59" t="s">
        <v>167</v>
      </c>
      <c r="M271" s="60" t="s">
        <v>149</v>
      </c>
      <c r="N271" s="60"/>
      <c r="O271" s="61" t="s">
        <v>300</v>
      </c>
      <c r="P271" s="61" t="s">
        <v>301</v>
      </c>
    </row>
    <row r="272" spans="1:16" ht="13.5" thickBot="1" x14ac:dyDescent="0.25">
      <c r="A272" s="16" t="str">
        <f t="shared" si="24"/>
        <v>IBVS 852 </v>
      </c>
      <c r="B272" s="5" t="str">
        <f t="shared" si="25"/>
        <v>I</v>
      </c>
      <c r="C272" s="16">
        <f t="shared" si="26"/>
        <v>40890.756999999998</v>
      </c>
      <c r="D272" s="17" t="str">
        <f t="shared" si="27"/>
        <v>vis</v>
      </c>
      <c r="E272" s="58">
        <f>VLOOKUP(C272,Active!C$21:E$959,3,FALSE)</f>
        <v>-53329.0160142288</v>
      </c>
      <c r="F272" s="5" t="s">
        <v>132</v>
      </c>
      <c r="G272" s="17" t="str">
        <f t="shared" si="28"/>
        <v>40890.7570</v>
      </c>
      <c r="H272" s="16">
        <f t="shared" si="29"/>
        <v>-11307</v>
      </c>
      <c r="I272" s="59" t="s">
        <v>355</v>
      </c>
      <c r="J272" s="60" t="s">
        <v>356</v>
      </c>
      <c r="K272" s="59">
        <v>-11307</v>
      </c>
      <c r="L272" s="59" t="s">
        <v>142</v>
      </c>
      <c r="M272" s="60" t="s">
        <v>264</v>
      </c>
      <c r="N272" s="60" t="s">
        <v>265</v>
      </c>
      <c r="O272" s="61" t="s">
        <v>357</v>
      </c>
      <c r="P272" s="62" t="s">
        <v>358</v>
      </c>
    </row>
    <row r="273" spans="1:16" ht="13.5" thickBot="1" x14ac:dyDescent="0.25">
      <c r="A273" s="16" t="str">
        <f t="shared" si="24"/>
        <v>IBVS 852 </v>
      </c>
      <c r="B273" s="5" t="str">
        <f t="shared" si="25"/>
        <v>I</v>
      </c>
      <c r="C273" s="16">
        <f t="shared" si="26"/>
        <v>40891.915399999998</v>
      </c>
      <c r="D273" s="17" t="str">
        <f t="shared" si="27"/>
        <v>vis</v>
      </c>
      <c r="E273" s="58" t="e">
        <f>VLOOKUP(C273,Active!C$21:E$959,3,FALSE)</f>
        <v>#N/A</v>
      </c>
      <c r="F273" s="5" t="s">
        <v>132</v>
      </c>
      <c r="G273" s="17" t="str">
        <f t="shared" si="28"/>
        <v>40891.9154</v>
      </c>
      <c r="H273" s="16">
        <f t="shared" si="29"/>
        <v>-11302</v>
      </c>
      <c r="I273" s="59" t="s">
        <v>359</v>
      </c>
      <c r="J273" s="60" t="s">
        <v>360</v>
      </c>
      <c r="K273" s="59">
        <v>-11302</v>
      </c>
      <c r="L273" s="59" t="s">
        <v>177</v>
      </c>
      <c r="M273" s="60" t="s">
        <v>264</v>
      </c>
      <c r="N273" s="60" t="s">
        <v>265</v>
      </c>
      <c r="O273" s="61" t="s">
        <v>357</v>
      </c>
      <c r="P273" s="62" t="s">
        <v>358</v>
      </c>
    </row>
    <row r="274" spans="1:16" ht="13.5" thickBot="1" x14ac:dyDescent="0.25">
      <c r="A274" s="16" t="str">
        <f t="shared" si="24"/>
        <v>IBVS 852 </v>
      </c>
      <c r="B274" s="5" t="str">
        <f t="shared" si="25"/>
        <v>I</v>
      </c>
      <c r="C274" s="16">
        <f t="shared" si="26"/>
        <v>40895.858</v>
      </c>
      <c r="D274" s="17" t="str">
        <f t="shared" si="27"/>
        <v>vis</v>
      </c>
      <c r="E274" s="58" t="e">
        <f>VLOOKUP(C274,Active!C$21:E$959,3,FALSE)</f>
        <v>#N/A</v>
      </c>
      <c r="F274" s="5" t="s">
        <v>132</v>
      </c>
      <c r="G274" s="17" t="str">
        <f t="shared" si="28"/>
        <v>40895.8580</v>
      </c>
      <c r="H274" s="16">
        <f t="shared" si="29"/>
        <v>-11285</v>
      </c>
      <c r="I274" s="59" t="s">
        <v>361</v>
      </c>
      <c r="J274" s="60" t="s">
        <v>362</v>
      </c>
      <c r="K274" s="59">
        <v>-11285</v>
      </c>
      <c r="L274" s="59" t="s">
        <v>283</v>
      </c>
      <c r="M274" s="60" t="s">
        <v>264</v>
      </c>
      <c r="N274" s="60" t="s">
        <v>265</v>
      </c>
      <c r="O274" s="61" t="s">
        <v>357</v>
      </c>
      <c r="P274" s="62" t="s">
        <v>358</v>
      </c>
    </row>
    <row r="275" spans="1:16" ht="13.5" thickBot="1" x14ac:dyDescent="0.25">
      <c r="A275" s="16" t="str">
        <f t="shared" si="24"/>
        <v>IBVS 852 </v>
      </c>
      <c r="B275" s="5" t="str">
        <f t="shared" si="25"/>
        <v>I</v>
      </c>
      <c r="C275" s="16">
        <f t="shared" si="26"/>
        <v>41215.857000000004</v>
      </c>
      <c r="D275" s="17" t="str">
        <f t="shared" si="27"/>
        <v>vis</v>
      </c>
      <c r="E275" s="58" t="e">
        <f>VLOOKUP(C275,Active!C$21:E$959,3,FALSE)</f>
        <v>#N/A</v>
      </c>
      <c r="F275" s="5" t="s">
        <v>132</v>
      </c>
      <c r="G275" s="17" t="str">
        <f t="shared" si="28"/>
        <v>41215.8570</v>
      </c>
      <c r="H275" s="16">
        <f t="shared" si="29"/>
        <v>-9905</v>
      </c>
      <c r="I275" s="59" t="s">
        <v>363</v>
      </c>
      <c r="J275" s="60" t="s">
        <v>364</v>
      </c>
      <c r="K275" s="59">
        <v>-9905</v>
      </c>
      <c r="L275" s="59" t="s">
        <v>283</v>
      </c>
      <c r="M275" s="60" t="s">
        <v>264</v>
      </c>
      <c r="N275" s="60" t="s">
        <v>265</v>
      </c>
      <c r="O275" s="61" t="s">
        <v>357</v>
      </c>
      <c r="P275" s="62" t="s">
        <v>358</v>
      </c>
    </row>
    <row r="276" spans="1:16" ht="13.5" thickBot="1" x14ac:dyDescent="0.25">
      <c r="A276" s="16" t="str">
        <f t="shared" si="24"/>
        <v>IBVS 852 </v>
      </c>
      <c r="B276" s="5" t="str">
        <f t="shared" si="25"/>
        <v>I</v>
      </c>
      <c r="C276" s="16">
        <f t="shared" si="26"/>
        <v>41221.885499999997</v>
      </c>
      <c r="D276" s="17" t="str">
        <f t="shared" si="27"/>
        <v>vis</v>
      </c>
      <c r="E276" s="58">
        <f>VLOOKUP(C276,Active!C$21:E$959,3,FALSE)</f>
        <v>-51901.018452405639</v>
      </c>
      <c r="F276" s="5" t="s">
        <v>132</v>
      </c>
      <c r="G276" s="17" t="str">
        <f t="shared" si="28"/>
        <v>41221.8855</v>
      </c>
      <c r="H276" s="16">
        <f t="shared" si="29"/>
        <v>-9879</v>
      </c>
      <c r="I276" s="59" t="s">
        <v>365</v>
      </c>
      <c r="J276" s="60" t="s">
        <v>366</v>
      </c>
      <c r="K276" s="59">
        <v>-9879</v>
      </c>
      <c r="L276" s="59" t="s">
        <v>174</v>
      </c>
      <c r="M276" s="60" t="s">
        <v>264</v>
      </c>
      <c r="N276" s="60" t="s">
        <v>265</v>
      </c>
      <c r="O276" s="61" t="s">
        <v>357</v>
      </c>
      <c r="P276" s="62" t="s">
        <v>358</v>
      </c>
    </row>
    <row r="277" spans="1:16" ht="13.5" thickBot="1" x14ac:dyDescent="0.25">
      <c r="A277" s="16" t="str">
        <f t="shared" si="24"/>
        <v> AJ 82.1010 </v>
      </c>
      <c r="B277" s="5" t="str">
        <f t="shared" si="25"/>
        <v>I</v>
      </c>
      <c r="C277" s="16">
        <f t="shared" si="26"/>
        <v>43098.754099999998</v>
      </c>
      <c r="D277" s="17" t="str">
        <f t="shared" si="27"/>
        <v>vis</v>
      </c>
      <c r="E277" s="58">
        <f>VLOOKUP(C277,Active!C$21:E$959,3,FALSE)</f>
        <v>-43806.98914154154</v>
      </c>
      <c r="F277" s="5" t="s">
        <v>132</v>
      </c>
      <c r="G277" s="17" t="str">
        <f t="shared" si="28"/>
        <v>43098.7541</v>
      </c>
      <c r="H277" s="16">
        <f t="shared" si="29"/>
        <v>-1785</v>
      </c>
      <c r="I277" s="59" t="s">
        <v>450</v>
      </c>
      <c r="J277" s="60" t="s">
        <v>451</v>
      </c>
      <c r="K277" s="59">
        <v>-1785</v>
      </c>
      <c r="L277" s="59" t="s">
        <v>452</v>
      </c>
      <c r="M277" s="60" t="s">
        <v>264</v>
      </c>
      <c r="N277" s="60" t="s">
        <v>265</v>
      </c>
      <c r="O277" s="61" t="s">
        <v>453</v>
      </c>
      <c r="P277" s="61" t="s">
        <v>454</v>
      </c>
    </row>
    <row r="278" spans="1:16" ht="13.5" thickBot="1" x14ac:dyDescent="0.25">
      <c r="A278" s="16" t="str">
        <f t="shared" si="24"/>
        <v> AJ 82.1010 </v>
      </c>
      <c r="B278" s="5" t="str">
        <f t="shared" si="25"/>
        <v>I</v>
      </c>
      <c r="C278" s="16">
        <f t="shared" si="26"/>
        <v>43099.680399999997</v>
      </c>
      <c r="D278" s="17" t="str">
        <f t="shared" si="27"/>
        <v>vis</v>
      </c>
      <c r="E278" s="58">
        <f>VLOOKUP(C278,Active!C$21:E$959,3,FALSE)</f>
        <v>-43802.994456271277</v>
      </c>
      <c r="F278" s="5" t="s">
        <v>132</v>
      </c>
      <c r="G278" s="17" t="str">
        <f t="shared" si="28"/>
        <v>43099.6804</v>
      </c>
      <c r="H278" s="16">
        <f t="shared" si="29"/>
        <v>-1781</v>
      </c>
      <c r="I278" s="59" t="s">
        <v>455</v>
      </c>
      <c r="J278" s="60" t="s">
        <v>456</v>
      </c>
      <c r="K278" s="59">
        <v>-1781</v>
      </c>
      <c r="L278" s="59" t="s">
        <v>457</v>
      </c>
      <c r="M278" s="60" t="s">
        <v>264</v>
      </c>
      <c r="N278" s="60" t="s">
        <v>265</v>
      </c>
      <c r="O278" s="61" t="s">
        <v>453</v>
      </c>
      <c r="P278" s="61" t="s">
        <v>454</v>
      </c>
    </row>
    <row r="279" spans="1:16" ht="13.5" thickBot="1" x14ac:dyDescent="0.25">
      <c r="A279" s="16" t="str">
        <f t="shared" si="24"/>
        <v> AJ 82.1010 </v>
      </c>
      <c r="B279" s="5" t="str">
        <f t="shared" si="25"/>
        <v>I</v>
      </c>
      <c r="C279" s="16">
        <f t="shared" si="26"/>
        <v>43126.578600000001</v>
      </c>
      <c r="D279" s="17" t="str">
        <f t="shared" si="27"/>
        <v>vis</v>
      </c>
      <c r="E279" s="58">
        <f>VLOOKUP(C279,Active!C$21:E$959,3,FALSE)</f>
        <v>-43686.995489050285</v>
      </c>
      <c r="F279" s="5" t="s">
        <v>132</v>
      </c>
      <c r="G279" s="17" t="str">
        <f t="shared" si="28"/>
        <v>43126.5786</v>
      </c>
      <c r="H279" s="16">
        <f t="shared" si="29"/>
        <v>-1665</v>
      </c>
      <c r="I279" s="59" t="s">
        <v>460</v>
      </c>
      <c r="J279" s="60" t="s">
        <v>461</v>
      </c>
      <c r="K279" s="59">
        <v>-1665</v>
      </c>
      <c r="L279" s="59" t="s">
        <v>462</v>
      </c>
      <c r="M279" s="60" t="s">
        <v>264</v>
      </c>
      <c r="N279" s="60" t="s">
        <v>265</v>
      </c>
      <c r="O279" s="61" t="s">
        <v>453</v>
      </c>
      <c r="P279" s="61" t="s">
        <v>454</v>
      </c>
    </row>
    <row r="280" spans="1:16" ht="13.5" thickBot="1" x14ac:dyDescent="0.25">
      <c r="A280" s="16" t="str">
        <f t="shared" si="24"/>
        <v> AJ 82.1010 </v>
      </c>
      <c r="B280" s="5" t="str">
        <f t="shared" si="25"/>
        <v>I</v>
      </c>
      <c r="C280" s="16">
        <f t="shared" si="26"/>
        <v>43131.680999999997</v>
      </c>
      <c r="D280" s="17" t="str">
        <f t="shared" si="27"/>
        <v>vis</v>
      </c>
      <c r="E280" s="58">
        <f>VLOOKUP(C280,Active!C$21:E$959,3,FALSE)</f>
        <v>-43664.991298050591</v>
      </c>
      <c r="F280" s="5" t="s">
        <v>132</v>
      </c>
      <c r="G280" s="17" t="str">
        <f t="shared" si="28"/>
        <v>43131.6810</v>
      </c>
      <c r="H280" s="16">
        <f t="shared" si="29"/>
        <v>-1643</v>
      </c>
      <c r="I280" s="59" t="s">
        <v>465</v>
      </c>
      <c r="J280" s="60" t="s">
        <v>466</v>
      </c>
      <c r="K280" s="59">
        <v>-1643</v>
      </c>
      <c r="L280" s="59" t="s">
        <v>467</v>
      </c>
      <c r="M280" s="60" t="s">
        <v>264</v>
      </c>
      <c r="N280" s="60" t="s">
        <v>265</v>
      </c>
      <c r="O280" s="61" t="s">
        <v>453</v>
      </c>
      <c r="P280" s="61" t="s">
        <v>454</v>
      </c>
    </row>
    <row r="281" spans="1:16" ht="13.5" thickBot="1" x14ac:dyDescent="0.25">
      <c r="A281" s="16" t="str">
        <f t="shared" si="24"/>
        <v> BBS 35 </v>
      </c>
      <c r="B281" s="5" t="str">
        <f t="shared" si="25"/>
        <v>I</v>
      </c>
      <c r="C281" s="16">
        <f t="shared" si="26"/>
        <v>43397.648000000001</v>
      </c>
      <c r="D281" s="17" t="str">
        <f t="shared" si="27"/>
        <v>vis</v>
      </c>
      <c r="E281" s="58">
        <f>VLOOKUP(C281,Active!C$21:E$959,3,FALSE)</f>
        <v>-42518.003867112369</v>
      </c>
      <c r="F281" s="5" t="s">
        <v>132</v>
      </c>
      <c r="G281" s="17" t="str">
        <f t="shared" si="28"/>
        <v>43397.648</v>
      </c>
      <c r="H281" s="16">
        <f t="shared" si="29"/>
        <v>-496</v>
      </c>
      <c r="I281" s="59" t="s">
        <v>471</v>
      </c>
      <c r="J281" s="60" t="s">
        <v>472</v>
      </c>
      <c r="K281" s="59">
        <v>-496</v>
      </c>
      <c r="L281" s="59" t="s">
        <v>396</v>
      </c>
      <c r="M281" s="60" t="s">
        <v>149</v>
      </c>
      <c r="N281" s="60"/>
      <c r="O281" s="61" t="s">
        <v>370</v>
      </c>
      <c r="P281" s="61" t="s">
        <v>473</v>
      </c>
    </row>
    <row r="282" spans="1:16" ht="13.5" thickBot="1" x14ac:dyDescent="0.25">
      <c r="A282" s="16" t="str">
        <f t="shared" si="24"/>
        <v> BBS 39 </v>
      </c>
      <c r="B282" s="5" t="str">
        <f t="shared" si="25"/>
        <v>I</v>
      </c>
      <c r="C282" s="16">
        <f t="shared" si="26"/>
        <v>43783.500999999997</v>
      </c>
      <c r="D282" s="17" t="str">
        <f t="shared" si="27"/>
        <v>vis</v>
      </c>
      <c r="E282" s="58">
        <f>VLOOKUP(C282,Active!C$21:E$959,3,FALSE)</f>
        <v>-40854.00592304489</v>
      </c>
      <c r="F282" s="5" t="s">
        <v>132</v>
      </c>
      <c r="G282" s="17" t="str">
        <f t="shared" si="28"/>
        <v>43783.501</v>
      </c>
      <c r="H282" s="16">
        <f t="shared" si="29"/>
        <v>1168</v>
      </c>
      <c r="I282" s="59" t="s">
        <v>500</v>
      </c>
      <c r="J282" s="60" t="s">
        <v>501</v>
      </c>
      <c r="K282" s="59">
        <v>1168</v>
      </c>
      <c r="L282" s="59" t="s">
        <v>369</v>
      </c>
      <c r="M282" s="60" t="s">
        <v>149</v>
      </c>
      <c r="N282" s="60"/>
      <c r="O282" s="61" t="s">
        <v>370</v>
      </c>
      <c r="P282" s="61" t="s">
        <v>493</v>
      </c>
    </row>
    <row r="283" spans="1:16" ht="13.5" thickBot="1" x14ac:dyDescent="0.25">
      <c r="A283" s="16" t="str">
        <f t="shared" si="24"/>
        <v> BRNO 23 </v>
      </c>
      <c r="B283" s="5" t="str">
        <f t="shared" si="25"/>
        <v>I</v>
      </c>
      <c r="C283" s="16">
        <f t="shared" si="26"/>
        <v>44170.516000000003</v>
      </c>
      <c r="D283" s="17" t="str">
        <f t="shared" si="27"/>
        <v>vis</v>
      </c>
      <c r="E283" s="58">
        <f>VLOOKUP(C283,Active!C$21:E$959,3,FALSE)</f>
        <v>-39184.996833253455</v>
      </c>
      <c r="F283" s="5" t="s">
        <v>132</v>
      </c>
      <c r="G283" s="17" t="str">
        <f t="shared" si="28"/>
        <v>44170.516</v>
      </c>
      <c r="H283" s="16">
        <f t="shared" si="29"/>
        <v>2837</v>
      </c>
      <c r="I283" s="59" t="s">
        <v>543</v>
      </c>
      <c r="J283" s="60" t="s">
        <v>544</v>
      </c>
      <c r="K283" s="59">
        <v>2837</v>
      </c>
      <c r="L283" s="59" t="s">
        <v>383</v>
      </c>
      <c r="M283" s="60" t="s">
        <v>149</v>
      </c>
      <c r="N283" s="60"/>
      <c r="O283" s="61" t="s">
        <v>545</v>
      </c>
      <c r="P283" s="61" t="s">
        <v>546</v>
      </c>
    </row>
    <row r="284" spans="1:16" ht="13.5" thickBot="1" x14ac:dyDescent="0.25">
      <c r="A284" s="16" t="str">
        <f t="shared" si="24"/>
        <v> BRNO 23 </v>
      </c>
      <c r="B284" s="5" t="str">
        <f t="shared" si="25"/>
        <v>I</v>
      </c>
      <c r="C284" s="16">
        <f t="shared" si="26"/>
        <v>44170.516000000003</v>
      </c>
      <c r="D284" s="17" t="str">
        <f t="shared" si="27"/>
        <v>vis</v>
      </c>
      <c r="E284" s="58">
        <f>VLOOKUP(C284,Active!C$21:E$959,3,FALSE)</f>
        <v>-39184.996833253455</v>
      </c>
      <c r="F284" s="5" t="s">
        <v>132</v>
      </c>
      <c r="G284" s="17" t="str">
        <f t="shared" si="28"/>
        <v>44170.516</v>
      </c>
      <c r="H284" s="16">
        <f t="shared" si="29"/>
        <v>2837</v>
      </c>
      <c r="I284" s="59" t="s">
        <v>543</v>
      </c>
      <c r="J284" s="60" t="s">
        <v>544</v>
      </c>
      <c r="K284" s="59">
        <v>2837</v>
      </c>
      <c r="L284" s="59" t="s">
        <v>383</v>
      </c>
      <c r="M284" s="60" t="s">
        <v>149</v>
      </c>
      <c r="N284" s="60"/>
      <c r="O284" s="61" t="s">
        <v>547</v>
      </c>
      <c r="P284" s="61" t="s">
        <v>546</v>
      </c>
    </row>
    <row r="285" spans="1:16" ht="13.5" thickBot="1" x14ac:dyDescent="0.25">
      <c r="A285" s="16" t="str">
        <f t="shared" si="24"/>
        <v> BBS 46 </v>
      </c>
      <c r="B285" s="5" t="str">
        <f t="shared" si="25"/>
        <v>I</v>
      </c>
      <c r="C285" s="16">
        <f t="shared" si="26"/>
        <v>44224.313999999998</v>
      </c>
      <c r="D285" s="17" t="str">
        <f t="shared" si="27"/>
        <v>vis</v>
      </c>
      <c r="E285" s="58">
        <f>VLOOKUP(C285,Active!C$21:E$959,3,FALSE)</f>
        <v>-38952.991998782985</v>
      </c>
      <c r="F285" s="5" t="s">
        <v>132</v>
      </c>
      <c r="G285" s="17" t="str">
        <f t="shared" si="28"/>
        <v>44224.314</v>
      </c>
      <c r="H285" s="16">
        <f t="shared" si="29"/>
        <v>3069</v>
      </c>
      <c r="I285" s="59" t="s">
        <v>552</v>
      </c>
      <c r="J285" s="60" t="s">
        <v>553</v>
      </c>
      <c r="K285" s="59">
        <v>3069</v>
      </c>
      <c r="L285" s="59" t="s">
        <v>377</v>
      </c>
      <c r="M285" s="60" t="s">
        <v>149</v>
      </c>
      <c r="N285" s="60"/>
      <c r="O285" s="61" t="s">
        <v>370</v>
      </c>
      <c r="P285" s="61" t="s">
        <v>554</v>
      </c>
    </row>
    <row r="286" spans="1:16" ht="13.5" thickBot="1" x14ac:dyDescent="0.25">
      <c r="A286" s="16" t="str">
        <f t="shared" si="24"/>
        <v> BBS 50 </v>
      </c>
      <c r="B286" s="5" t="str">
        <f t="shared" si="25"/>
        <v>I</v>
      </c>
      <c r="C286" s="16">
        <f t="shared" si="26"/>
        <v>44504.428999999996</v>
      </c>
      <c r="D286" s="17" t="str">
        <f t="shared" si="27"/>
        <v>vis</v>
      </c>
      <c r="E286" s="58">
        <f>VLOOKUP(C286,Active!C$21:E$959,3,FALSE)</f>
        <v>-37744.991065519636</v>
      </c>
      <c r="F286" s="5" t="s">
        <v>132</v>
      </c>
      <c r="G286" s="17" t="str">
        <f t="shared" si="28"/>
        <v>44504.429</v>
      </c>
      <c r="H286" s="16">
        <f t="shared" si="29"/>
        <v>4277</v>
      </c>
      <c r="I286" s="59" t="s">
        <v>608</v>
      </c>
      <c r="J286" s="60" t="s">
        <v>609</v>
      </c>
      <c r="K286" s="59">
        <v>4277</v>
      </c>
      <c r="L286" s="59" t="s">
        <v>377</v>
      </c>
      <c r="M286" s="60" t="s">
        <v>149</v>
      </c>
      <c r="N286" s="60"/>
      <c r="O286" s="61" t="s">
        <v>571</v>
      </c>
      <c r="P286" s="61" t="s">
        <v>572</v>
      </c>
    </row>
    <row r="287" spans="1:16" ht="13.5" thickBot="1" x14ac:dyDescent="0.25">
      <c r="A287" s="16" t="str">
        <f t="shared" si="24"/>
        <v> BRNO 26 </v>
      </c>
      <c r="B287" s="5" t="str">
        <f t="shared" si="25"/>
        <v>I</v>
      </c>
      <c r="C287" s="16">
        <f t="shared" si="26"/>
        <v>44903.498</v>
      </c>
      <c r="D287" s="17" t="str">
        <f t="shared" si="27"/>
        <v>vis</v>
      </c>
      <c r="E287" s="58">
        <f>VLOOKUP(C287,Active!C$21:E$959,3,FALSE)</f>
        <v>-36023.998885748901</v>
      </c>
      <c r="F287" s="5" t="s">
        <v>132</v>
      </c>
      <c r="G287" s="17" t="str">
        <f t="shared" si="28"/>
        <v>44903.498</v>
      </c>
      <c r="H287" s="16">
        <f t="shared" si="29"/>
        <v>5998</v>
      </c>
      <c r="I287" s="59" t="s">
        <v>675</v>
      </c>
      <c r="J287" s="60" t="s">
        <v>676</v>
      </c>
      <c r="K287" s="59">
        <v>5998</v>
      </c>
      <c r="L287" s="59" t="s">
        <v>396</v>
      </c>
      <c r="M287" s="60" t="s">
        <v>149</v>
      </c>
      <c r="N287" s="60"/>
      <c r="O287" s="61" t="s">
        <v>545</v>
      </c>
      <c r="P287" s="61" t="s">
        <v>677</v>
      </c>
    </row>
    <row r="288" spans="1:16" ht="13.5" thickBot="1" x14ac:dyDescent="0.25">
      <c r="A288" s="16" t="str">
        <f t="shared" si="24"/>
        <v> BBS 62 </v>
      </c>
      <c r="B288" s="5" t="str">
        <f t="shared" si="25"/>
        <v>I</v>
      </c>
      <c r="C288" s="16">
        <f t="shared" si="26"/>
        <v>45207.495999999999</v>
      </c>
      <c r="D288" s="17" t="str">
        <f t="shared" si="27"/>
        <v>vis</v>
      </c>
      <c r="E288" s="58">
        <f>VLOOKUP(C288,Active!C$21:E$959,3,FALSE)</f>
        <v>-34713.002089039706</v>
      </c>
      <c r="F288" s="5" t="s">
        <v>132</v>
      </c>
      <c r="G288" s="17" t="str">
        <f t="shared" si="28"/>
        <v>45207.496</v>
      </c>
      <c r="H288" s="16">
        <f t="shared" si="29"/>
        <v>7309</v>
      </c>
      <c r="I288" s="59" t="s">
        <v>691</v>
      </c>
      <c r="J288" s="60" t="s">
        <v>692</v>
      </c>
      <c r="K288" s="59">
        <v>7309</v>
      </c>
      <c r="L288" s="59" t="s">
        <v>369</v>
      </c>
      <c r="M288" s="60" t="s">
        <v>149</v>
      </c>
      <c r="N288" s="60"/>
      <c r="O288" s="61" t="s">
        <v>370</v>
      </c>
      <c r="P288" s="61" t="s">
        <v>690</v>
      </c>
    </row>
    <row r="289" spans="1:16" ht="13.5" thickBot="1" x14ac:dyDescent="0.25">
      <c r="A289" s="16" t="str">
        <f t="shared" si="24"/>
        <v> BRNO 26 </v>
      </c>
      <c r="B289" s="5" t="str">
        <f t="shared" si="25"/>
        <v>I</v>
      </c>
      <c r="C289" s="16">
        <f t="shared" si="26"/>
        <v>45708.364999999998</v>
      </c>
      <c r="D289" s="17" t="str">
        <f t="shared" si="27"/>
        <v>vis</v>
      </c>
      <c r="E289" s="58">
        <f>VLOOKUP(C289,Active!C$21:E$959,3,FALSE)</f>
        <v>-32552.995593697851</v>
      </c>
      <c r="F289" s="5" t="s">
        <v>132</v>
      </c>
      <c r="G289" s="17" t="str">
        <f t="shared" si="28"/>
        <v>45708.365</v>
      </c>
      <c r="H289" s="16">
        <f t="shared" si="29"/>
        <v>9469</v>
      </c>
      <c r="I289" s="59" t="s">
        <v>718</v>
      </c>
      <c r="J289" s="60" t="s">
        <v>719</v>
      </c>
      <c r="K289" s="59">
        <v>9469</v>
      </c>
      <c r="L289" s="59" t="s">
        <v>396</v>
      </c>
      <c r="M289" s="60" t="s">
        <v>149</v>
      </c>
      <c r="N289" s="60"/>
      <c r="O289" s="61" t="s">
        <v>545</v>
      </c>
      <c r="P289" s="61" t="s">
        <v>677</v>
      </c>
    </row>
    <row r="290" spans="1:16" ht="13.5" thickBot="1" x14ac:dyDescent="0.25">
      <c r="A290" s="16" t="str">
        <f t="shared" si="24"/>
        <v> BRNO 27 </v>
      </c>
      <c r="B290" s="5" t="str">
        <f t="shared" si="25"/>
        <v>I</v>
      </c>
      <c r="C290" s="16">
        <f t="shared" si="26"/>
        <v>45993.355000000003</v>
      </c>
      <c r="D290" s="17" t="str">
        <f t="shared" si="27"/>
        <v>vis</v>
      </c>
      <c r="E290" s="58">
        <f>VLOOKUP(C290,Active!C$21:E$959,3,FALSE)</f>
        <v>-31323.97113599037</v>
      </c>
      <c r="F290" s="5" t="s">
        <v>132</v>
      </c>
      <c r="G290" s="17" t="str">
        <f t="shared" si="28"/>
        <v>45993.355</v>
      </c>
      <c r="H290" s="16">
        <f t="shared" si="29"/>
        <v>10698</v>
      </c>
      <c r="I290" s="59" t="s">
        <v>723</v>
      </c>
      <c r="J290" s="60" t="s">
        <v>724</v>
      </c>
      <c r="K290" s="59">
        <v>10698</v>
      </c>
      <c r="L290" s="59" t="s">
        <v>424</v>
      </c>
      <c r="M290" s="60" t="s">
        <v>149</v>
      </c>
      <c r="N290" s="60"/>
      <c r="O290" s="61" t="s">
        <v>725</v>
      </c>
      <c r="P290" s="61" t="s">
        <v>726</v>
      </c>
    </row>
    <row r="291" spans="1:16" ht="13.5" thickBot="1" x14ac:dyDescent="0.25">
      <c r="A291" s="16" t="str">
        <f t="shared" si="24"/>
        <v> BRNO 27 </v>
      </c>
      <c r="B291" s="5" t="str">
        <f t="shared" si="25"/>
        <v>I</v>
      </c>
      <c r="C291" s="16">
        <f t="shared" si="26"/>
        <v>45993.356</v>
      </c>
      <c r="D291" s="17" t="str">
        <f t="shared" si="27"/>
        <v>vis</v>
      </c>
      <c r="E291" s="58">
        <f>VLOOKUP(C291,Active!C$21:E$959,3,FALSE)</f>
        <v>-31323.96682347255</v>
      </c>
      <c r="F291" s="5" t="s">
        <v>132</v>
      </c>
      <c r="G291" s="17" t="str">
        <f t="shared" si="28"/>
        <v>45993.356</v>
      </c>
      <c r="H291" s="16">
        <f t="shared" si="29"/>
        <v>10698</v>
      </c>
      <c r="I291" s="59" t="s">
        <v>727</v>
      </c>
      <c r="J291" s="60" t="s">
        <v>728</v>
      </c>
      <c r="K291" s="59">
        <v>10698</v>
      </c>
      <c r="L291" s="59" t="s">
        <v>729</v>
      </c>
      <c r="M291" s="60" t="s">
        <v>149</v>
      </c>
      <c r="N291" s="60"/>
      <c r="O291" s="61" t="s">
        <v>730</v>
      </c>
      <c r="P291" s="61" t="s">
        <v>726</v>
      </c>
    </row>
    <row r="292" spans="1:16" ht="13.5" thickBot="1" x14ac:dyDescent="0.25">
      <c r="A292" s="16" t="str">
        <f t="shared" si="24"/>
        <v> BRNO 27 </v>
      </c>
      <c r="B292" s="5" t="str">
        <f t="shared" si="25"/>
        <v>I</v>
      </c>
      <c r="C292" s="16">
        <f t="shared" si="26"/>
        <v>45994.506999999998</v>
      </c>
      <c r="D292" s="17" t="str">
        <f t="shared" si="27"/>
        <v>vis</v>
      </c>
      <c r="E292" s="58">
        <f>VLOOKUP(C292,Active!C$21:E$959,3,FALSE)</f>
        <v>-31319.003115444837</v>
      </c>
      <c r="F292" s="5" t="s">
        <v>132</v>
      </c>
      <c r="G292" s="17" t="str">
        <f t="shared" si="28"/>
        <v>45994.507</v>
      </c>
      <c r="H292" s="16">
        <f t="shared" si="29"/>
        <v>10703</v>
      </c>
      <c r="I292" s="59" t="s">
        <v>731</v>
      </c>
      <c r="J292" s="60" t="s">
        <v>732</v>
      </c>
      <c r="K292" s="59">
        <v>10703</v>
      </c>
      <c r="L292" s="59" t="s">
        <v>391</v>
      </c>
      <c r="M292" s="60" t="s">
        <v>149</v>
      </c>
      <c r="N292" s="60"/>
      <c r="O292" s="61" t="s">
        <v>730</v>
      </c>
      <c r="P292" s="61" t="s">
        <v>726</v>
      </c>
    </row>
    <row r="293" spans="1:16" ht="13.5" thickBot="1" x14ac:dyDescent="0.25">
      <c r="A293" s="16" t="str">
        <f t="shared" si="24"/>
        <v>VSB 47 </v>
      </c>
      <c r="B293" s="5" t="str">
        <f t="shared" si="25"/>
        <v>I</v>
      </c>
      <c r="C293" s="16">
        <f t="shared" si="26"/>
        <v>46765.983999999997</v>
      </c>
      <c r="D293" s="17" t="str">
        <f t="shared" si="27"/>
        <v>vis</v>
      </c>
      <c r="E293" s="58">
        <f>VLOOKUP(C293,Active!C$21:E$959,3,FALSE)</f>
        <v>-27991.994793893988</v>
      </c>
      <c r="F293" s="5" t="s">
        <v>132</v>
      </c>
      <c r="G293" s="17" t="str">
        <f t="shared" si="28"/>
        <v>46765.984</v>
      </c>
      <c r="H293" s="16">
        <f t="shared" si="29"/>
        <v>14030</v>
      </c>
      <c r="I293" s="59" t="s">
        <v>750</v>
      </c>
      <c r="J293" s="60" t="s">
        <v>751</v>
      </c>
      <c r="K293" s="59">
        <v>14030</v>
      </c>
      <c r="L293" s="59" t="s">
        <v>380</v>
      </c>
      <c r="M293" s="60" t="s">
        <v>149</v>
      </c>
      <c r="N293" s="60"/>
      <c r="O293" s="61" t="s">
        <v>752</v>
      </c>
      <c r="P293" s="62" t="s">
        <v>753</v>
      </c>
    </row>
    <row r="294" spans="1:16" ht="13.5" thickBot="1" x14ac:dyDescent="0.25">
      <c r="A294" s="16" t="str">
        <f t="shared" si="24"/>
        <v>VSB 47 </v>
      </c>
      <c r="B294" s="5" t="str">
        <f t="shared" si="25"/>
        <v>I</v>
      </c>
      <c r="C294" s="16">
        <f t="shared" si="26"/>
        <v>46769.923999999999</v>
      </c>
      <c r="D294" s="17" t="str">
        <f t="shared" si="27"/>
        <v>vis</v>
      </c>
      <c r="E294" s="58">
        <f>VLOOKUP(C294,Active!C$21:E$959,3,FALSE)</f>
        <v>-27975.003473625311</v>
      </c>
      <c r="F294" s="5" t="s">
        <v>132</v>
      </c>
      <c r="G294" s="17" t="str">
        <f t="shared" si="28"/>
        <v>46769.924</v>
      </c>
      <c r="H294" s="16">
        <f t="shared" si="29"/>
        <v>14047</v>
      </c>
      <c r="I294" s="59" t="s">
        <v>754</v>
      </c>
      <c r="J294" s="60" t="s">
        <v>755</v>
      </c>
      <c r="K294" s="59">
        <v>14047</v>
      </c>
      <c r="L294" s="59" t="s">
        <v>476</v>
      </c>
      <c r="M294" s="60" t="s">
        <v>149</v>
      </c>
      <c r="N294" s="60"/>
      <c r="O294" s="61" t="s">
        <v>752</v>
      </c>
      <c r="P294" s="62" t="s">
        <v>753</v>
      </c>
    </row>
    <row r="295" spans="1:16" ht="13.5" thickBot="1" x14ac:dyDescent="0.25">
      <c r="A295" s="16" t="str">
        <f t="shared" si="24"/>
        <v>VSB 47 </v>
      </c>
      <c r="B295" s="5" t="str">
        <f t="shared" si="25"/>
        <v>I</v>
      </c>
      <c r="C295" s="16">
        <f t="shared" si="26"/>
        <v>46772.014000000003</v>
      </c>
      <c r="D295" s="17" t="str">
        <f t="shared" si="27"/>
        <v>vis</v>
      </c>
      <c r="E295" s="58">
        <f>VLOOKUP(C295,Active!C$21:E$959,3,FALSE)</f>
        <v>-27965.990311350801</v>
      </c>
      <c r="F295" s="5" t="s">
        <v>132</v>
      </c>
      <c r="G295" s="17" t="str">
        <f t="shared" si="28"/>
        <v>46772.014</v>
      </c>
      <c r="H295" s="16">
        <f t="shared" si="29"/>
        <v>14056</v>
      </c>
      <c r="I295" s="59" t="s">
        <v>756</v>
      </c>
      <c r="J295" s="60" t="s">
        <v>757</v>
      </c>
      <c r="K295" s="59">
        <v>14056</v>
      </c>
      <c r="L295" s="59" t="s">
        <v>396</v>
      </c>
      <c r="M295" s="60" t="s">
        <v>149</v>
      </c>
      <c r="N295" s="60"/>
      <c r="O295" s="61" t="s">
        <v>752</v>
      </c>
      <c r="P295" s="62" t="s">
        <v>753</v>
      </c>
    </row>
    <row r="296" spans="1:16" ht="13.5" thickBot="1" x14ac:dyDescent="0.25">
      <c r="A296" s="16" t="str">
        <f t="shared" si="24"/>
        <v>VSB 47 </v>
      </c>
      <c r="B296" s="5" t="str">
        <f t="shared" si="25"/>
        <v>I</v>
      </c>
      <c r="C296" s="16">
        <f t="shared" si="26"/>
        <v>46788.94</v>
      </c>
      <c r="D296" s="17" t="str">
        <f t="shared" si="27"/>
        <v>vis</v>
      </c>
      <c r="E296" s="58">
        <f>VLOOKUP(C296,Active!C$21:E$959,3,FALSE)</f>
        <v>-27892.996634480889</v>
      </c>
      <c r="F296" s="5" t="s">
        <v>132</v>
      </c>
      <c r="G296" s="17" t="str">
        <f t="shared" si="28"/>
        <v>46788.94</v>
      </c>
      <c r="H296" s="16">
        <f t="shared" si="29"/>
        <v>14129</v>
      </c>
      <c r="I296" s="59" t="s">
        <v>758</v>
      </c>
      <c r="J296" s="60" t="s">
        <v>759</v>
      </c>
      <c r="K296" s="59">
        <v>14129</v>
      </c>
      <c r="L296" s="59" t="s">
        <v>760</v>
      </c>
      <c r="M296" s="60" t="s">
        <v>149</v>
      </c>
      <c r="N296" s="60"/>
      <c r="O296" s="61" t="s">
        <v>752</v>
      </c>
      <c r="P296" s="62" t="s">
        <v>753</v>
      </c>
    </row>
    <row r="297" spans="1:16" ht="13.5" thickBot="1" x14ac:dyDescent="0.25">
      <c r="A297" s="16" t="str">
        <f t="shared" si="24"/>
        <v> BRNO 30 </v>
      </c>
      <c r="B297" s="5" t="str">
        <f t="shared" si="25"/>
        <v>I</v>
      </c>
      <c r="C297" s="16">
        <f t="shared" si="26"/>
        <v>47414.561999999998</v>
      </c>
      <c r="D297" s="17" t="str">
        <f t="shared" si="27"/>
        <v>vis</v>
      </c>
      <c r="E297" s="58">
        <f>VLOOKUP(C297,Active!C$21:E$959,3,FALSE)</f>
        <v>-25194.990601708334</v>
      </c>
      <c r="F297" s="5" t="s">
        <v>132</v>
      </c>
      <c r="G297" s="17" t="str">
        <f t="shared" si="28"/>
        <v>47414.562</v>
      </c>
      <c r="H297" s="16">
        <f t="shared" si="29"/>
        <v>16827</v>
      </c>
      <c r="I297" s="59" t="s">
        <v>770</v>
      </c>
      <c r="J297" s="60" t="s">
        <v>771</v>
      </c>
      <c r="K297" s="59">
        <v>16827</v>
      </c>
      <c r="L297" s="59" t="s">
        <v>396</v>
      </c>
      <c r="M297" s="60" t="s">
        <v>149</v>
      </c>
      <c r="N297" s="60"/>
      <c r="O297" s="61" t="s">
        <v>772</v>
      </c>
      <c r="P297" s="61" t="s">
        <v>773</v>
      </c>
    </row>
    <row r="298" spans="1:16" ht="13.5" thickBot="1" x14ac:dyDescent="0.25">
      <c r="A298" s="16" t="str">
        <f t="shared" si="24"/>
        <v> AA 45.259 </v>
      </c>
      <c r="B298" s="5" t="str">
        <f t="shared" si="25"/>
        <v>I</v>
      </c>
      <c r="C298" s="16">
        <f t="shared" si="26"/>
        <v>49598.904699999999</v>
      </c>
      <c r="D298" s="17" t="str">
        <f t="shared" si="27"/>
        <v>vis</v>
      </c>
      <c r="E298" s="58">
        <f>VLOOKUP(C298,Active!C$21:E$959,3,FALSE)</f>
        <v>-15774.973750889891</v>
      </c>
      <c r="F298" s="5" t="s">
        <v>132</v>
      </c>
      <c r="G298" s="17" t="str">
        <f t="shared" si="28"/>
        <v>49598.9047</v>
      </c>
      <c r="H298" s="16">
        <f t="shared" si="29"/>
        <v>26247</v>
      </c>
      <c r="I298" s="59" t="s">
        <v>808</v>
      </c>
      <c r="J298" s="60" t="s">
        <v>809</v>
      </c>
      <c r="K298" s="59">
        <v>26247</v>
      </c>
      <c r="L298" s="59" t="s">
        <v>810</v>
      </c>
      <c r="M298" s="60" t="s">
        <v>264</v>
      </c>
      <c r="N298" s="60" t="s">
        <v>811</v>
      </c>
      <c r="O298" s="61" t="s">
        <v>812</v>
      </c>
      <c r="P298" s="61" t="s">
        <v>813</v>
      </c>
    </row>
    <row r="299" spans="1:16" ht="13.5" thickBot="1" x14ac:dyDescent="0.25">
      <c r="A299" s="16" t="str">
        <f t="shared" si="24"/>
        <v> AA 45.259 </v>
      </c>
      <c r="B299" s="5" t="str">
        <f t="shared" si="25"/>
        <v>I</v>
      </c>
      <c r="C299" s="16">
        <f t="shared" si="26"/>
        <v>49598.904999999999</v>
      </c>
      <c r="D299" s="17" t="str">
        <f t="shared" si="27"/>
        <v>vis</v>
      </c>
      <c r="E299" s="58">
        <f>VLOOKUP(C299,Active!C$21:E$959,3,FALSE)</f>
        <v>-15774.972457134541</v>
      </c>
      <c r="F299" s="5" t="s">
        <v>132</v>
      </c>
      <c r="G299" s="17" t="str">
        <f t="shared" si="28"/>
        <v>49598.9050</v>
      </c>
      <c r="H299" s="16">
        <f t="shared" si="29"/>
        <v>26247</v>
      </c>
      <c r="I299" s="59" t="s">
        <v>814</v>
      </c>
      <c r="J299" s="60" t="s">
        <v>815</v>
      </c>
      <c r="K299" s="59">
        <v>26247</v>
      </c>
      <c r="L299" s="59" t="s">
        <v>145</v>
      </c>
      <c r="M299" s="60" t="s">
        <v>264</v>
      </c>
      <c r="N299" s="60" t="s">
        <v>28</v>
      </c>
      <c r="O299" s="61" t="s">
        <v>812</v>
      </c>
      <c r="P299" s="61" t="s">
        <v>813</v>
      </c>
    </row>
    <row r="300" spans="1:16" ht="13.5" thickBot="1" x14ac:dyDescent="0.25">
      <c r="A300" s="16" t="str">
        <f t="shared" si="24"/>
        <v> AA 45.259 </v>
      </c>
      <c r="B300" s="5" t="str">
        <f t="shared" si="25"/>
        <v>I</v>
      </c>
      <c r="C300" s="16">
        <f t="shared" si="26"/>
        <v>49599.831100000003</v>
      </c>
      <c r="D300" s="17" t="str">
        <f t="shared" si="27"/>
        <v>vis</v>
      </c>
      <c r="E300" s="58">
        <f>VLOOKUP(C300,Active!C$21:E$959,3,FALSE)</f>
        <v>-15770.978634367821</v>
      </c>
      <c r="F300" s="5" t="s">
        <v>132</v>
      </c>
      <c r="G300" s="17" t="str">
        <f t="shared" si="28"/>
        <v>49599.8311</v>
      </c>
      <c r="H300" s="16">
        <f t="shared" si="29"/>
        <v>26251</v>
      </c>
      <c r="I300" s="59" t="s">
        <v>816</v>
      </c>
      <c r="J300" s="60" t="s">
        <v>817</v>
      </c>
      <c r="K300" s="59">
        <v>26251</v>
      </c>
      <c r="L300" s="59" t="s">
        <v>306</v>
      </c>
      <c r="M300" s="60" t="s">
        <v>264</v>
      </c>
      <c r="N300" s="60" t="s">
        <v>811</v>
      </c>
      <c r="O300" s="61" t="s">
        <v>812</v>
      </c>
      <c r="P300" s="61" t="s">
        <v>813</v>
      </c>
    </row>
    <row r="301" spans="1:16" ht="13.5" thickBot="1" x14ac:dyDescent="0.25">
      <c r="A301" s="16" t="str">
        <f t="shared" si="24"/>
        <v> AA 45.259 </v>
      </c>
      <c r="B301" s="5" t="str">
        <f t="shared" si="25"/>
        <v>I</v>
      </c>
      <c r="C301" s="16">
        <f t="shared" si="26"/>
        <v>49599.831400000003</v>
      </c>
      <c r="D301" s="17" t="str">
        <f t="shared" si="27"/>
        <v>vis</v>
      </c>
      <c r="E301" s="58">
        <f>VLOOKUP(C301,Active!C$21:E$959,3,FALSE)</f>
        <v>-15770.977340612471</v>
      </c>
      <c r="F301" s="5" t="s">
        <v>132</v>
      </c>
      <c r="G301" s="17" t="str">
        <f t="shared" si="28"/>
        <v>49599.8314</v>
      </c>
      <c r="H301" s="16">
        <f t="shared" si="29"/>
        <v>26251</v>
      </c>
      <c r="I301" s="59" t="s">
        <v>818</v>
      </c>
      <c r="J301" s="60" t="s">
        <v>819</v>
      </c>
      <c r="K301" s="59">
        <v>26251</v>
      </c>
      <c r="L301" s="59" t="s">
        <v>820</v>
      </c>
      <c r="M301" s="60" t="s">
        <v>264</v>
      </c>
      <c r="N301" s="60" t="s">
        <v>28</v>
      </c>
      <c r="O301" s="61" t="s">
        <v>812</v>
      </c>
      <c r="P301" s="61" t="s">
        <v>813</v>
      </c>
    </row>
    <row r="302" spans="1:16" ht="13.5" thickBot="1" x14ac:dyDescent="0.25">
      <c r="A302" s="16" t="str">
        <f t="shared" si="24"/>
        <v> AA 45.259 </v>
      </c>
      <c r="B302" s="5" t="str">
        <f t="shared" si="25"/>
        <v>I</v>
      </c>
      <c r="C302" s="16">
        <f t="shared" si="26"/>
        <v>49600.990299999998</v>
      </c>
      <c r="D302" s="17" t="str">
        <f t="shared" si="27"/>
        <v>vis</v>
      </c>
      <c r="E302" s="58">
        <f>VLOOKUP(C302,Active!C$21:E$959,3,FALSE)</f>
        <v>-15765.979563693874</v>
      </c>
      <c r="F302" s="5" t="s">
        <v>132</v>
      </c>
      <c r="G302" s="17" t="str">
        <f t="shared" si="28"/>
        <v>49600.9903</v>
      </c>
      <c r="H302" s="16">
        <f t="shared" si="29"/>
        <v>26256</v>
      </c>
      <c r="I302" s="59" t="s">
        <v>821</v>
      </c>
      <c r="J302" s="60" t="s">
        <v>822</v>
      </c>
      <c r="K302" s="59">
        <v>26256</v>
      </c>
      <c r="L302" s="59" t="s">
        <v>622</v>
      </c>
      <c r="M302" s="60" t="s">
        <v>264</v>
      </c>
      <c r="N302" s="60" t="s">
        <v>28</v>
      </c>
      <c r="O302" s="61" t="s">
        <v>812</v>
      </c>
      <c r="P302" s="61" t="s">
        <v>813</v>
      </c>
    </row>
    <row r="303" spans="1:16" ht="13.5" thickBot="1" x14ac:dyDescent="0.25">
      <c r="A303" s="16" t="str">
        <f t="shared" si="24"/>
        <v> AA 45.259 </v>
      </c>
      <c r="B303" s="5" t="str">
        <f t="shared" si="25"/>
        <v>I</v>
      </c>
      <c r="C303" s="16">
        <f t="shared" si="26"/>
        <v>49600.9905</v>
      </c>
      <c r="D303" s="17" t="str">
        <f t="shared" si="27"/>
        <v>vis</v>
      </c>
      <c r="E303" s="58">
        <f>VLOOKUP(C303,Active!C$21:E$959,3,FALSE)</f>
        <v>-15765.978701190297</v>
      </c>
      <c r="F303" s="5" t="s">
        <v>132</v>
      </c>
      <c r="G303" s="17" t="str">
        <f t="shared" si="28"/>
        <v>49600.9905</v>
      </c>
      <c r="H303" s="16">
        <f t="shared" si="29"/>
        <v>26256</v>
      </c>
      <c r="I303" s="59" t="s">
        <v>823</v>
      </c>
      <c r="J303" s="60" t="s">
        <v>822</v>
      </c>
      <c r="K303" s="59">
        <v>26256</v>
      </c>
      <c r="L303" s="59" t="s">
        <v>306</v>
      </c>
      <c r="M303" s="60" t="s">
        <v>264</v>
      </c>
      <c r="N303" s="60" t="s">
        <v>811</v>
      </c>
      <c r="O303" s="61" t="s">
        <v>812</v>
      </c>
      <c r="P303" s="61" t="s">
        <v>813</v>
      </c>
    </row>
    <row r="304" spans="1:16" ht="13.5" thickBot="1" x14ac:dyDescent="0.25">
      <c r="A304" s="16" t="str">
        <f t="shared" si="24"/>
        <v> AA 45.259 </v>
      </c>
      <c r="B304" s="5" t="str">
        <f t="shared" si="25"/>
        <v>I</v>
      </c>
      <c r="C304" s="16">
        <f t="shared" si="26"/>
        <v>49602.845399999998</v>
      </c>
      <c r="D304" s="17" t="str">
        <f t="shared" si="27"/>
        <v>vis</v>
      </c>
      <c r="E304" s="58">
        <f>VLOOKUP(C304,Active!C$21:E$959,3,FALSE)</f>
        <v>-15757.979411858743</v>
      </c>
      <c r="F304" s="5" t="s">
        <v>132</v>
      </c>
      <c r="G304" s="17" t="str">
        <f t="shared" si="28"/>
        <v>49602.8454</v>
      </c>
      <c r="H304" s="16">
        <f t="shared" si="29"/>
        <v>26264</v>
      </c>
      <c r="I304" s="59" t="s">
        <v>824</v>
      </c>
      <c r="J304" s="60" t="s">
        <v>825</v>
      </c>
      <c r="K304" s="59">
        <v>26264</v>
      </c>
      <c r="L304" s="59" t="s">
        <v>622</v>
      </c>
      <c r="M304" s="60" t="s">
        <v>264</v>
      </c>
      <c r="N304" s="60" t="s">
        <v>811</v>
      </c>
      <c r="O304" s="61" t="s">
        <v>812</v>
      </c>
      <c r="P304" s="61" t="s">
        <v>813</v>
      </c>
    </row>
    <row r="305" spans="1:16" ht="13.5" thickBot="1" x14ac:dyDescent="0.25">
      <c r="A305" s="16" t="str">
        <f t="shared" si="24"/>
        <v> AA 45.259 </v>
      </c>
      <c r="B305" s="5" t="str">
        <f t="shared" si="25"/>
        <v>I</v>
      </c>
      <c r="C305" s="16">
        <f t="shared" si="26"/>
        <v>49602.845399999998</v>
      </c>
      <c r="D305" s="17" t="str">
        <f t="shared" si="27"/>
        <v>vis</v>
      </c>
      <c r="E305" s="58">
        <f>VLOOKUP(C305,Active!C$21:E$959,3,FALSE)</f>
        <v>-15757.979411858743</v>
      </c>
      <c r="F305" s="5" t="s">
        <v>132</v>
      </c>
      <c r="G305" s="17" t="str">
        <f t="shared" si="28"/>
        <v>49602.8454</v>
      </c>
      <c r="H305" s="16">
        <f t="shared" si="29"/>
        <v>26264</v>
      </c>
      <c r="I305" s="59" t="s">
        <v>824</v>
      </c>
      <c r="J305" s="60" t="s">
        <v>825</v>
      </c>
      <c r="K305" s="59">
        <v>26264</v>
      </c>
      <c r="L305" s="59" t="s">
        <v>622</v>
      </c>
      <c r="M305" s="60" t="s">
        <v>264</v>
      </c>
      <c r="N305" s="60" t="s">
        <v>28</v>
      </c>
      <c r="O305" s="61" t="s">
        <v>812</v>
      </c>
      <c r="P305" s="61" t="s">
        <v>813</v>
      </c>
    </row>
    <row r="306" spans="1:16" ht="13.5" thickBot="1" x14ac:dyDescent="0.25">
      <c r="A306" s="16" t="str">
        <f t="shared" si="24"/>
        <v> AA 45.259 </v>
      </c>
      <c r="B306" s="5" t="str">
        <f t="shared" si="25"/>
        <v>I</v>
      </c>
      <c r="C306" s="16">
        <f t="shared" si="26"/>
        <v>49604.004800000002</v>
      </c>
      <c r="D306" s="17" t="str">
        <f t="shared" si="27"/>
        <v>vis</v>
      </c>
      <c r="E306" s="58">
        <f>VLOOKUP(C306,Active!C$21:E$959,3,FALSE)</f>
        <v>-15752.979478681189</v>
      </c>
      <c r="F306" s="5" t="s">
        <v>132</v>
      </c>
      <c r="G306" s="17" t="str">
        <f t="shared" si="28"/>
        <v>49604.0048</v>
      </c>
      <c r="H306" s="16">
        <f t="shared" si="29"/>
        <v>26269</v>
      </c>
      <c r="I306" s="59" t="s">
        <v>826</v>
      </c>
      <c r="J306" s="60" t="s">
        <v>827</v>
      </c>
      <c r="K306" s="59">
        <v>26269</v>
      </c>
      <c r="L306" s="59" t="s">
        <v>622</v>
      </c>
      <c r="M306" s="60" t="s">
        <v>264</v>
      </c>
      <c r="N306" s="60" t="s">
        <v>811</v>
      </c>
      <c r="O306" s="61" t="s">
        <v>812</v>
      </c>
      <c r="P306" s="61" t="s">
        <v>813</v>
      </c>
    </row>
    <row r="307" spans="1:16" ht="13.5" thickBot="1" x14ac:dyDescent="0.25">
      <c r="A307" s="16" t="str">
        <f t="shared" si="24"/>
        <v> AA 45.259 </v>
      </c>
      <c r="B307" s="5" t="str">
        <f t="shared" si="25"/>
        <v>I</v>
      </c>
      <c r="C307" s="16">
        <f t="shared" si="26"/>
        <v>49604.004999999997</v>
      </c>
      <c r="D307" s="17" t="str">
        <f t="shared" si="27"/>
        <v>vis</v>
      </c>
      <c r="E307" s="58">
        <f>VLOOKUP(C307,Active!C$21:E$959,3,FALSE)</f>
        <v>-15752.978616177645</v>
      </c>
      <c r="F307" s="5" t="s">
        <v>132</v>
      </c>
      <c r="G307" s="17" t="str">
        <f t="shared" si="28"/>
        <v>49604.0050</v>
      </c>
      <c r="H307" s="16">
        <f t="shared" si="29"/>
        <v>26269</v>
      </c>
      <c r="I307" s="59" t="s">
        <v>828</v>
      </c>
      <c r="J307" s="60" t="s">
        <v>829</v>
      </c>
      <c r="K307" s="59">
        <v>26269</v>
      </c>
      <c r="L307" s="59" t="s">
        <v>306</v>
      </c>
      <c r="M307" s="60" t="s">
        <v>264</v>
      </c>
      <c r="N307" s="60" t="s">
        <v>28</v>
      </c>
      <c r="O307" s="61" t="s">
        <v>812</v>
      </c>
      <c r="P307" s="61" t="s">
        <v>813</v>
      </c>
    </row>
    <row r="308" spans="1:16" ht="13.5" thickBot="1" x14ac:dyDescent="0.25">
      <c r="A308" s="16" t="str">
        <f t="shared" si="24"/>
        <v> AA 45.259 </v>
      </c>
      <c r="B308" s="5" t="str">
        <f t="shared" si="25"/>
        <v>I</v>
      </c>
      <c r="C308" s="16">
        <f t="shared" si="26"/>
        <v>49604.932200000003</v>
      </c>
      <c r="D308" s="17" t="str">
        <f t="shared" si="27"/>
        <v>vis</v>
      </c>
      <c r="E308" s="58">
        <f>VLOOKUP(C308,Active!C$21:E$959,3,FALSE)</f>
        <v>-15748.980049641299</v>
      </c>
      <c r="F308" s="5" t="s">
        <v>132</v>
      </c>
      <c r="G308" s="17" t="str">
        <f t="shared" si="28"/>
        <v>49604.9322</v>
      </c>
      <c r="H308" s="16">
        <f t="shared" si="29"/>
        <v>26273</v>
      </c>
      <c r="I308" s="59" t="s">
        <v>830</v>
      </c>
      <c r="J308" s="60" t="s">
        <v>831</v>
      </c>
      <c r="K308" s="59">
        <v>26273</v>
      </c>
      <c r="L308" s="59" t="s">
        <v>354</v>
      </c>
      <c r="M308" s="60" t="s">
        <v>264</v>
      </c>
      <c r="N308" s="60" t="s">
        <v>811</v>
      </c>
      <c r="O308" s="61" t="s">
        <v>812</v>
      </c>
      <c r="P308" s="61" t="s">
        <v>813</v>
      </c>
    </row>
    <row r="309" spans="1:16" ht="13.5" thickBot="1" x14ac:dyDescent="0.25">
      <c r="A309" s="16" t="str">
        <f t="shared" si="24"/>
        <v> AA 45.259 </v>
      </c>
      <c r="B309" s="5" t="str">
        <f t="shared" si="25"/>
        <v>I</v>
      </c>
      <c r="C309" s="16">
        <f t="shared" si="26"/>
        <v>49604.932399999998</v>
      </c>
      <c r="D309" s="17" t="str">
        <f t="shared" si="27"/>
        <v>vis</v>
      </c>
      <c r="E309" s="58">
        <f>VLOOKUP(C309,Active!C$21:E$959,3,FALSE)</f>
        <v>-15748.979187137753</v>
      </c>
      <c r="F309" s="5" t="s">
        <v>132</v>
      </c>
      <c r="G309" s="17" t="str">
        <f t="shared" si="28"/>
        <v>49604.9324</v>
      </c>
      <c r="H309" s="16">
        <f t="shared" si="29"/>
        <v>26273</v>
      </c>
      <c r="I309" s="59" t="s">
        <v>832</v>
      </c>
      <c r="J309" s="60" t="s">
        <v>831</v>
      </c>
      <c r="K309" s="59">
        <v>26273</v>
      </c>
      <c r="L309" s="59" t="s">
        <v>137</v>
      </c>
      <c r="M309" s="60" t="s">
        <v>264</v>
      </c>
      <c r="N309" s="60" t="s">
        <v>28</v>
      </c>
      <c r="O309" s="61" t="s">
        <v>812</v>
      </c>
      <c r="P309" s="61" t="s">
        <v>813</v>
      </c>
    </row>
    <row r="310" spans="1:16" ht="13.5" thickBot="1" x14ac:dyDescent="0.25">
      <c r="A310" s="16" t="str">
        <f t="shared" si="24"/>
        <v> AA 45.259 </v>
      </c>
      <c r="B310" s="5" t="str">
        <f t="shared" si="25"/>
        <v>I</v>
      </c>
      <c r="C310" s="16">
        <f t="shared" si="26"/>
        <v>49605.859799999998</v>
      </c>
      <c r="D310" s="17" t="str">
        <f t="shared" si="27"/>
        <v>vis</v>
      </c>
      <c r="E310" s="58">
        <f>VLOOKUP(C310,Active!C$21:E$959,3,FALSE)</f>
        <v>-15744.979758097863</v>
      </c>
      <c r="F310" s="5" t="s">
        <v>132</v>
      </c>
      <c r="G310" s="17" t="str">
        <f t="shared" si="28"/>
        <v>49605.8598</v>
      </c>
      <c r="H310" s="16">
        <f t="shared" si="29"/>
        <v>26277</v>
      </c>
      <c r="I310" s="59" t="s">
        <v>833</v>
      </c>
      <c r="J310" s="60" t="s">
        <v>834</v>
      </c>
      <c r="K310" s="59">
        <v>26277</v>
      </c>
      <c r="L310" s="59" t="s">
        <v>622</v>
      </c>
      <c r="M310" s="60" t="s">
        <v>264</v>
      </c>
      <c r="N310" s="60" t="s">
        <v>811</v>
      </c>
      <c r="O310" s="61" t="s">
        <v>812</v>
      </c>
      <c r="P310" s="61" t="s">
        <v>813</v>
      </c>
    </row>
    <row r="311" spans="1:16" ht="13.5" thickBot="1" x14ac:dyDescent="0.25">
      <c r="A311" s="16" t="str">
        <f t="shared" si="24"/>
        <v> AA 45.259 </v>
      </c>
      <c r="B311" s="5" t="str">
        <f t="shared" si="25"/>
        <v>I</v>
      </c>
      <c r="C311" s="16">
        <f t="shared" si="26"/>
        <v>49605.86</v>
      </c>
      <c r="D311" s="17" t="str">
        <f t="shared" si="27"/>
        <v>vis</v>
      </c>
      <c r="E311" s="58">
        <f>VLOOKUP(C311,Active!C$21:E$959,3,FALSE)</f>
        <v>-15744.978895594286</v>
      </c>
      <c r="F311" s="5" t="s">
        <v>132</v>
      </c>
      <c r="G311" s="17" t="str">
        <f t="shared" si="28"/>
        <v>49605.8600</v>
      </c>
      <c r="H311" s="16">
        <f t="shared" si="29"/>
        <v>26277</v>
      </c>
      <c r="I311" s="59" t="s">
        <v>835</v>
      </c>
      <c r="J311" s="60" t="s">
        <v>834</v>
      </c>
      <c r="K311" s="59">
        <v>26277</v>
      </c>
      <c r="L311" s="59" t="s">
        <v>306</v>
      </c>
      <c r="M311" s="60" t="s">
        <v>264</v>
      </c>
      <c r="N311" s="60" t="s">
        <v>28</v>
      </c>
      <c r="O311" s="61" t="s">
        <v>812</v>
      </c>
      <c r="P311" s="61" t="s">
        <v>813</v>
      </c>
    </row>
    <row r="312" spans="1:16" ht="13.5" thickBot="1" x14ac:dyDescent="0.25">
      <c r="A312" s="16" t="str">
        <f t="shared" si="24"/>
        <v> AA 45.259 </v>
      </c>
      <c r="B312" s="5" t="str">
        <f t="shared" si="25"/>
        <v>I</v>
      </c>
      <c r="C312" s="16">
        <f t="shared" si="26"/>
        <v>49607.946799999998</v>
      </c>
      <c r="D312" s="17" t="str">
        <f t="shared" si="27"/>
        <v>vis</v>
      </c>
      <c r="E312" s="58">
        <f>VLOOKUP(C312,Active!C$21:E$959,3,FALSE)</f>
        <v>-15735.979533376872</v>
      </c>
      <c r="F312" s="5" t="s">
        <v>132</v>
      </c>
      <c r="G312" s="17" t="str">
        <f t="shared" si="28"/>
        <v>49607.9468</v>
      </c>
      <c r="H312" s="16">
        <f t="shared" si="29"/>
        <v>26286</v>
      </c>
      <c r="I312" s="59" t="s">
        <v>836</v>
      </c>
      <c r="J312" s="60" t="s">
        <v>837</v>
      </c>
      <c r="K312" s="59">
        <v>26286</v>
      </c>
      <c r="L312" s="59" t="s">
        <v>622</v>
      </c>
      <c r="M312" s="60" t="s">
        <v>264</v>
      </c>
      <c r="N312" s="60" t="s">
        <v>28</v>
      </c>
      <c r="O312" s="61" t="s">
        <v>812</v>
      </c>
      <c r="P312" s="61" t="s">
        <v>813</v>
      </c>
    </row>
    <row r="313" spans="1:16" ht="13.5" thickBot="1" x14ac:dyDescent="0.25">
      <c r="A313" s="16" t="str">
        <f t="shared" si="24"/>
        <v> AA 45.259 </v>
      </c>
      <c r="B313" s="5" t="str">
        <f t="shared" si="25"/>
        <v>I</v>
      </c>
      <c r="C313" s="16">
        <f t="shared" si="26"/>
        <v>49607.946799999998</v>
      </c>
      <c r="D313" s="17" t="str">
        <f t="shared" si="27"/>
        <v>vis</v>
      </c>
      <c r="E313" s="58">
        <f>VLOOKUP(C313,Active!C$21:E$959,3,FALSE)</f>
        <v>-15735.979533376872</v>
      </c>
      <c r="F313" s="5" t="s">
        <v>132</v>
      </c>
      <c r="G313" s="17" t="str">
        <f t="shared" si="28"/>
        <v>49607.9468</v>
      </c>
      <c r="H313" s="16">
        <f t="shared" si="29"/>
        <v>26286</v>
      </c>
      <c r="I313" s="59" t="s">
        <v>836</v>
      </c>
      <c r="J313" s="60" t="s">
        <v>837</v>
      </c>
      <c r="K313" s="59">
        <v>26286</v>
      </c>
      <c r="L313" s="59" t="s">
        <v>622</v>
      </c>
      <c r="M313" s="60" t="s">
        <v>264</v>
      </c>
      <c r="N313" s="60" t="s">
        <v>811</v>
      </c>
      <c r="O313" s="61" t="s">
        <v>812</v>
      </c>
      <c r="P313" s="61" t="s">
        <v>813</v>
      </c>
    </row>
    <row r="314" spans="1:16" ht="13.5" thickBot="1" x14ac:dyDescent="0.25">
      <c r="A314" s="16" t="str">
        <f t="shared" si="24"/>
        <v> AA 45.259 </v>
      </c>
      <c r="B314" s="5" t="str">
        <f t="shared" si="25"/>
        <v>I</v>
      </c>
      <c r="C314" s="16">
        <f t="shared" si="26"/>
        <v>49608.874300000003</v>
      </c>
      <c r="D314" s="17" t="str">
        <f t="shared" si="27"/>
        <v>vis</v>
      </c>
      <c r="E314" s="58">
        <f>VLOOKUP(C314,Active!C$21:E$959,3,FALSE)</f>
        <v>-15731.979673085178</v>
      </c>
      <c r="F314" s="5" t="s">
        <v>132</v>
      </c>
      <c r="G314" s="17" t="str">
        <f t="shared" si="28"/>
        <v>49608.8743</v>
      </c>
      <c r="H314" s="16">
        <f t="shared" si="29"/>
        <v>26290</v>
      </c>
      <c r="I314" s="59" t="s">
        <v>838</v>
      </c>
      <c r="J314" s="60" t="s">
        <v>839</v>
      </c>
      <c r="K314" s="59">
        <v>26290</v>
      </c>
      <c r="L314" s="59" t="s">
        <v>622</v>
      </c>
      <c r="M314" s="60" t="s">
        <v>264</v>
      </c>
      <c r="N314" s="60" t="s">
        <v>28</v>
      </c>
      <c r="O314" s="61" t="s">
        <v>812</v>
      </c>
      <c r="P314" s="61" t="s">
        <v>813</v>
      </c>
    </row>
    <row r="315" spans="1:16" ht="13.5" thickBot="1" x14ac:dyDescent="0.25">
      <c r="A315" s="16" t="str">
        <f t="shared" si="24"/>
        <v> AA 45.259 </v>
      </c>
      <c r="B315" s="5" t="str">
        <f t="shared" si="25"/>
        <v>I</v>
      </c>
      <c r="C315" s="16">
        <f t="shared" si="26"/>
        <v>49608.874400000001</v>
      </c>
      <c r="D315" s="17" t="str">
        <f t="shared" si="27"/>
        <v>vis</v>
      </c>
      <c r="E315" s="58">
        <f>VLOOKUP(C315,Active!C$21:E$959,3,FALSE)</f>
        <v>-15731.979241833405</v>
      </c>
      <c r="F315" s="5" t="s">
        <v>132</v>
      </c>
      <c r="G315" s="17" t="str">
        <f t="shared" si="28"/>
        <v>49608.8744</v>
      </c>
      <c r="H315" s="16">
        <f t="shared" si="29"/>
        <v>26290</v>
      </c>
      <c r="I315" s="59" t="s">
        <v>840</v>
      </c>
      <c r="J315" s="60" t="s">
        <v>841</v>
      </c>
      <c r="K315" s="59">
        <v>26290</v>
      </c>
      <c r="L315" s="59" t="s">
        <v>137</v>
      </c>
      <c r="M315" s="60" t="s">
        <v>264</v>
      </c>
      <c r="N315" s="60" t="s">
        <v>811</v>
      </c>
      <c r="O315" s="61" t="s">
        <v>812</v>
      </c>
      <c r="P315" s="61" t="s">
        <v>813</v>
      </c>
    </row>
    <row r="316" spans="1:16" ht="13.5" thickBot="1" x14ac:dyDescent="0.25">
      <c r="A316" s="16" t="str">
        <f t="shared" si="24"/>
        <v> AA 45.259 </v>
      </c>
      <c r="B316" s="5" t="str">
        <f t="shared" si="25"/>
        <v>I</v>
      </c>
      <c r="C316" s="16">
        <f t="shared" si="26"/>
        <v>49610.961199999998</v>
      </c>
      <c r="D316" s="17" t="str">
        <f t="shared" si="27"/>
        <v>vis</v>
      </c>
      <c r="E316" s="58">
        <f>VLOOKUP(C316,Active!C$21:E$959,3,FALSE)</f>
        <v>-15722.979879615992</v>
      </c>
      <c r="F316" s="5" t="s">
        <v>132</v>
      </c>
      <c r="G316" s="17" t="str">
        <f t="shared" si="28"/>
        <v>49610.9612</v>
      </c>
      <c r="H316" s="16">
        <f t="shared" si="29"/>
        <v>26299</v>
      </c>
      <c r="I316" s="59" t="s">
        <v>842</v>
      </c>
      <c r="J316" s="60" t="s">
        <v>843</v>
      </c>
      <c r="K316" s="59">
        <v>26299</v>
      </c>
      <c r="L316" s="59" t="s">
        <v>354</v>
      </c>
      <c r="M316" s="60" t="s">
        <v>264</v>
      </c>
      <c r="N316" s="60" t="s">
        <v>811</v>
      </c>
      <c r="O316" s="61" t="s">
        <v>812</v>
      </c>
      <c r="P316" s="61" t="s">
        <v>813</v>
      </c>
    </row>
    <row r="317" spans="1:16" ht="13.5" thickBot="1" x14ac:dyDescent="0.25">
      <c r="A317" s="16" t="str">
        <f t="shared" si="24"/>
        <v> AA 45.259 </v>
      </c>
      <c r="B317" s="5" t="str">
        <f t="shared" si="25"/>
        <v>I</v>
      </c>
      <c r="C317" s="16">
        <f t="shared" si="26"/>
        <v>49610.961199999998</v>
      </c>
      <c r="D317" s="17" t="str">
        <f t="shared" si="27"/>
        <v>vis</v>
      </c>
      <c r="E317" s="58">
        <f>VLOOKUP(C317,Active!C$21:E$959,3,FALSE)</f>
        <v>-15722.979879615992</v>
      </c>
      <c r="F317" s="5" t="s">
        <v>132</v>
      </c>
      <c r="G317" s="17" t="str">
        <f t="shared" si="28"/>
        <v>49610.9612</v>
      </c>
      <c r="H317" s="16">
        <f t="shared" si="29"/>
        <v>26299</v>
      </c>
      <c r="I317" s="59" t="s">
        <v>842</v>
      </c>
      <c r="J317" s="60" t="s">
        <v>843</v>
      </c>
      <c r="K317" s="59">
        <v>26299</v>
      </c>
      <c r="L317" s="59" t="s">
        <v>354</v>
      </c>
      <c r="M317" s="60" t="s">
        <v>264</v>
      </c>
      <c r="N317" s="60" t="s">
        <v>28</v>
      </c>
      <c r="O317" s="61" t="s">
        <v>812</v>
      </c>
      <c r="P317" s="61" t="s">
        <v>813</v>
      </c>
    </row>
    <row r="318" spans="1:16" ht="13.5" thickBot="1" x14ac:dyDescent="0.25">
      <c r="A318" s="16" t="str">
        <f t="shared" si="24"/>
        <v> AA 45.259 </v>
      </c>
      <c r="B318" s="5" t="str">
        <f t="shared" si="25"/>
        <v>I</v>
      </c>
      <c r="C318" s="16">
        <f t="shared" si="26"/>
        <v>49611.888500000001</v>
      </c>
      <c r="D318" s="17" t="str">
        <f t="shared" si="27"/>
        <v>vis</v>
      </c>
      <c r="E318" s="58">
        <f>VLOOKUP(C318,Active!C$21:E$959,3,FALSE)</f>
        <v>-15718.980881827874</v>
      </c>
      <c r="F318" s="5" t="s">
        <v>132</v>
      </c>
      <c r="G318" s="17" t="str">
        <f t="shared" si="28"/>
        <v>49611.8885</v>
      </c>
      <c r="H318" s="16">
        <f t="shared" si="29"/>
        <v>26303</v>
      </c>
      <c r="I318" s="59" t="s">
        <v>844</v>
      </c>
      <c r="J318" s="60" t="s">
        <v>845</v>
      </c>
      <c r="K318" s="59">
        <v>26303</v>
      </c>
      <c r="L318" s="59" t="s">
        <v>315</v>
      </c>
      <c r="M318" s="60" t="s">
        <v>264</v>
      </c>
      <c r="N318" s="60" t="s">
        <v>28</v>
      </c>
      <c r="O318" s="61" t="s">
        <v>812</v>
      </c>
      <c r="P318" s="61" t="s">
        <v>813</v>
      </c>
    </row>
    <row r="319" spans="1:16" ht="13.5" thickBot="1" x14ac:dyDescent="0.25">
      <c r="A319" s="16" t="str">
        <f t="shared" si="24"/>
        <v> AA 45.259 </v>
      </c>
      <c r="B319" s="5" t="str">
        <f t="shared" si="25"/>
        <v>I</v>
      </c>
      <c r="C319" s="16">
        <f t="shared" si="26"/>
        <v>49611.888700000003</v>
      </c>
      <c r="D319" s="17" t="str">
        <f t="shared" si="27"/>
        <v>vis</v>
      </c>
      <c r="E319" s="58">
        <f>VLOOKUP(C319,Active!C$21:E$959,3,FALSE)</f>
        <v>-15718.980019324297</v>
      </c>
      <c r="F319" s="5" t="s">
        <v>132</v>
      </c>
      <c r="G319" s="17" t="str">
        <f t="shared" si="28"/>
        <v>49611.8887</v>
      </c>
      <c r="H319" s="16">
        <f t="shared" si="29"/>
        <v>26303</v>
      </c>
      <c r="I319" s="59" t="s">
        <v>846</v>
      </c>
      <c r="J319" s="60" t="s">
        <v>845</v>
      </c>
      <c r="K319" s="59">
        <v>26303</v>
      </c>
      <c r="L319" s="59" t="s">
        <v>354</v>
      </c>
      <c r="M319" s="60" t="s">
        <v>264</v>
      </c>
      <c r="N319" s="60" t="s">
        <v>811</v>
      </c>
      <c r="O319" s="61" t="s">
        <v>812</v>
      </c>
      <c r="P319" s="61" t="s">
        <v>813</v>
      </c>
    </row>
    <row r="320" spans="1:16" ht="13.5" thickBot="1" x14ac:dyDescent="0.25">
      <c r="A320" s="16" t="str">
        <f t="shared" si="24"/>
        <v> BBS 121 </v>
      </c>
      <c r="B320" s="5" t="str">
        <f t="shared" si="25"/>
        <v>I</v>
      </c>
      <c r="C320" s="16">
        <f t="shared" si="26"/>
        <v>51433.557999999997</v>
      </c>
      <c r="D320" s="17" t="str">
        <f t="shared" si="27"/>
        <v>vis</v>
      </c>
      <c r="E320" s="58">
        <f>VLOOKUP(C320,Active!C$21:E$959,3,FALSE)</f>
        <v>-7862.9986741724715</v>
      </c>
      <c r="F320" s="5" t="s">
        <v>132</v>
      </c>
      <c r="G320" s="17" t="str">
        <f t="shared" si="28"/>
        <v>51433.558</v>
      </c>
      <c r="H320" s="16">
        <f t="shared" si="29"/>
        <v>34159</v>
      </c>
      <c r="I320" s="59" t="s">
        <v>857</v>
      </c>
      <c r="J320" s="60" t="s">
        <v>858</v>
      </c>
      <c r="K320" s="59">
        <v>34159</v>
      </c>
      <c r="L320" s="59" t="s">
        <v>852</v>
      </c>
      <c r="M320" s="60" t="s">
        <v>149</v>
      </c>
      <c r="N320" s="60"/>
      <c r="O320" s="61" t="s">
        <v>370</v>
      </c>
      <c r="P320" s="61" t="s">
        <v>859</v>
      </c>
    </row>
    <row r="321" spans="1:16" ht="13.5" thickBot="1" x14ac:dyDescent="0.25">
      <c r="A321" s="16" t="str">
        <f t="shared" si="24"/>
        <v> BBS 123 </v>
      </c>
      <c r="B321" s="5" t="str">
        <f t="shared" si="25"/>
        <v>I</v>
      </c>
      <c r="C321" s="16">
        <f t="shared" si="26"/>
        <v>51782.547200000001</v>
      </c>
      <c r="D321" s="17" t="str">
        <f t="shared" si="27"/>
        <v>vis</v>
      </c>
      <c r="E321" s="58">
        <f>VLOOKUP(C321,Active!C$21:E$959,3,FALSE)</f>
        <v>-6357.9765250592945</v>
      </c>
      <c r="F321" s="5" t="s">
        <v>132</v>
      </c>
      <c r="G321" s="17" t="str">
        <f t="shared" si="28"/>
        <v>51782.5472</v>
      </c>
      <c r="H321" s="16">
        <f t="shared" si="29"/>
        <v>35664</v>
      </c>
      <c r="I321" s="59" t="s">
        <v>860</v>
      </c>
      <c r="J321" s="60" t="s">
        <v>861</v>
      </c>
      <c r="K321" s="59">
        <v>35664</v>
      </c>
      <c r="L321" s="59" t="s">
        <v>309</v>
      </c>
      <c r="M321" s="60" t="s">
        <v>149</v>
      </c>
      <c r="N321" s="60"/>
      <c r="O321" s="61" t="s">
        <v>370</v>
      </c>
      <c r="P321" s="61" t="s">
        <v>862</v>
      </c>
    </row>
    <row r="322" spans="1:16" ht="13.5" thickBot="1" x14ac:dyDescent="0.25">
      <c r="A322" s="16" t="str">
        <f t="shared" si="24"/>
        <v> BBS 124 </v>
      </c>
      <c r="B322" s="5" t="str">
        <f t="shared" si="25"/>
        <v>I</v>
      </c>
      <c r="C322" s="16">
        <f t="shared" si="26"/>
        <v>51847.468999999997</v>
      </c>
      <c r="D322" s="17" t="str">
        <f t="shared" si="27"/>
        <v>vis</v>
      </c>
      <c r="E322" s="58">
        <f>VLOOKUP(C322,Active!C$21:E$959,3,FALSE)</f>
        <v>-6078.0001046993248</v>
      </c>
      <c r="F322" s="5" t="s">
        <v>132</v>
      </c>
      <c r="G322" s="17" t="str">
        <f t="shared" si="28"/>
        <v>51847.469</v>
      </c>
      <c r="H322" s="16">
        <f t="shared" si="29"/>
        <v>35944</v>
      </c>
      <c r="I322" s="59" t="s">
        <v>863</v>
      </c>
      <c r="J322" s="60" t="s">
        <v>864</v>
      </c>
      <c r="K322" s="59">
        <v>35944</v>
      </c>
      <c r="L322" s="59" t="s">
        <v>865</v>
      </c>
      <c r="M322" s="60" t="s">
        <v>149</v>
      </c>
      <c r="N322" s="60"/>
      <c r="O322" s="61" t="s">
        <v>370</v>
      </c>
      <c r="P322" s="61" t="s">
        <v>866</v>
      </c>
    </row>
    <row r="323" spans="1:16" ht="13.5" thickBot="1" x14ac:dyDescent="0.25">
      <c r="A323" s="16" t="str">
        <f t="shared" si="24"/>
        <v> BBS 126 </v>
      </c>
      <c r="B323" s="5" t="str">
        <f t="shared" si="25"/>
        <v>I</v>
      </c>
      <c r="C323" s="16">
        <f t="shared" si="26"/>
        <v>52202.482000000004</v>
      </c>
      <c r="D323" s="17" t="str">
        <f t="shared" si="27"/>
        <v>vis</v>
      </c>
      <c r="E323" s="58">
        <f>VLOOKUP(C323,Active!C$21:E$959,3,FALSE)</f>
        <v>-4547.0002106535485</v>
      </c>
      <c r="F323" s="5" t="s">
        <v>132</v>
      </c>
      <c r="G323" s="17" t="str">
        <f t="shared" si="28"/>
        <v>52202.482</v>
      </c>
      <c r="H323" s="16">
        <f t="shared" si="29"/>
        <v>37475</v>
      </c>
      <c r="I323" s="59" t="s">
        <v>867</v>
      </c>
      <c r="J323" s="60" t="s">
        <v>868</v>
      </c>
      <c r="K323" s="59">
        <v>37475</v>
      </c>
      <c r="L323" s="59" t="s">
        <v>865</v>
      </c>
      <c r="M323" s="60" t="s">
        <v>149</v>
      </c>
      <c r="N323" s="60"/>
      <c r="O323" s="61" t="s">
        <v>370</v>
      </c>
      <c r="P323" s="61" t="s">
        <v>869</v>
      </c>
    </row>
    <row r="324" spans="1:16" ht="13.5" thickBot="1" x14ac:dyDescent="0.25">
      <c r="A324" s="16" t="str">
        <f t="shared" si="24"/>
        <v> BBS 128 </v>
      </c>
      <c r="B324" s="5" t="str">
        <f t="shared" si="25"/>
        <v>I</v>
      </c>
      <c r="C324" s="16">
        <f t="shared" si="26"/>
        <v>52229.381500000003</v>
      </c>
      <c r="D324" s="17" t="str">
        <f t="shared" si="27"/>
        <v>vis</v>
      </c>
      <c r="E324" s="58">
        <f>VLOOKUP(C324,Active!C$21:E$959,3,FALSE)</f>
        <v>-4430.9956371593862</v>
      </c>
      <c r="F324" s="5" t="s">
        <v>132</v>
      </c>
      <c r="G324" s="17" t="str">
        <f t="shared" si="28"/>
        <v>52229.3815</v>
      </c>
      <c r="H324" s="16">
        <f t="shared" si="29"/>
        <v>37591</v>
      </c>
      <c r="I324" s="59" t="s">
        <v>870</v>
      </c>
      <c r="J324" s="60" t="s">
        <v>871</v>
      </c>
      <c r="K324" s="59">
        <v>37591</v>
      </c>
      <c r="L324" s="59" t="s">
        <v>872</v>
      </c>
      <c r="M324" s="60" t="s">
        <v>264</v>
      </c>
      <c r="N324" s="60" t="s">
        <v>265</v>
      </c>
      <c r="O324" s="61" t="s">
        <v>873</v>
      </c>
      <c r="P324" s="61" t="s">
        <v>874</v>
      </c>
    </row>
    <row r="325" spans="1:16" ht="13.5" thickBot="1" x14ac:dyDescent="0.25">
      <c r="A325" s="16" t="str">
        <f t="shared" si="24"/>
        <v> BBS 127 </v>
      </c>
      <c r="B325" s="5" t="str">
        <f t="shared" si="25"/>
        <v>I</v>
      </c>
      <c r="C325" s="16">
        <f t="shared" si="26"/>
        <v>52348.338000000003</v>
      </c>
      <c r="D325" s="17" t="str">
        <f t="shared" si="27"/>
        <v>vis</v>
      </c>
      <c r="E325" s="58">
        <f>VLOOKUP(C325,Active!C$21:E$959,3,FALSE)</f>
        <v>-3917.993609357437</v>
      </c>
      <c r="F325" s="5" t="s">
        <v>132</v>
      </c>
      <c r="G325" s="17" t="str">
        <f t="shared" si="28"/>
        <v>52348.338</v>
      </c>
      <c r="H325" s="16">
        <f t="shared" si="29"/>
        <v>38104</v>
      </c>
      <c r="I325" s="59" t="s">
        <v>881</v>
      </c>
      <c r="J325" s="60" t="s">
        <v>882</v>
      </c>
      <c r="K325" s="59">
        <v>38104</v>
      </c>
      <c r="L325" s="59" t="s">
        <v>852</v>
      </c>
      <c r="M325" s="60" t="s">
        <v>149</v>
      </c>
      <c r="N325" s="60"/>
      <c r="O325" s="61" t="s">
        <v>370</v>
      </c>
      <c r="P325" s="61" t="s">
        <v>883</v>
      </c>
    </row>
    <row r="326" spans="1:16" ht="13.5" thickBot="1" x14ac:dyDescent="0.25">
      <c r="A326" s="16" t="str">
        <f t="shared" si="24"/>
        <v>OEJV 0107 </v>
      </c>
      <c r="B326" s="5" t="str">
        <f t="shared" si="25"/>
        <v>I</v>
      </c>
      <c r="C326" s="16">
        <f t="shared" si="26"/>
        <v>53622.535000000003</v>
      </c>
      <c r="D326" s="17" t="str">
        <f t="shared" si="27"/>
        <v>vis</v>
      </c>
      <c r="E326" s="58" t="e">
        <f>VLOOKUP(C326,Active!C$21:E$959,3,FALSE)</f>
        <v>#N/A</v>
      </c>
      <c r="F326" s="5" t="s">
        <v>132</v>
      </c>
      <c r="G326" s="17" t="str">
        <f t="shared" si="28"/>
        <v>53622.5350</v>
      </c>
      <c r="H326" s="16">
        <f t="shared" si="29"/>
        <v>43599</v>
      </c>
      <c r="I326" s="59" t="s">
        <v>898</v>
      </c>
      <c r="J326" s="60" t="s">
        <v>899</v>
      </c>
      <c r="K326" s="59">
        <v>43599</v>
      </c>
      <c r="L326" s="59" t="s">
        <v>900</v>
      </c>
      <c r="M326" s="60" t="s">
        <v>901</v>
      </c>
      <c r="N326" s="60" t="s">
        <v>878</v>
      </c>
      <c r="O326" s="61" t="s">
        <v>902</v>
      </c>
      <c r="P326" s="62" t="s">
        <v>903</v>
      </c>
    </row>
    <row r="327" spans="1:16" ht="13.5" thickBot="1" x14ac:dyDescent="0.25">
      <c r="A327" s="16" t="str">
        <f t="shared" si="24"/>
        <v>OEJV 0107 </v>
      </c>
      <c r="B327" s="5" t="str">
        <f t="shared" si="25"/>
        <v>I</v>
      </c>
      <c r="C327" s="16">
        <f t="shared" si="26"/>
        <v>53635.519800000002</v>
      </c>
      <c r="D327" s="17" t="str">
        <f t="shared" si="27"/>
        <v>vis</v>
      </c>
      <c r="E327" s="58" t="e">
        <f>VLOOKUP(C327,Active!C$21:E$959,3,FALSE)</f>
        <v>#N/A</v>
      </c>
      <c r="F327" s="5" t="s">
        <v>132</v>
      </c>
      <c r="G327" s="17" t="str">
        <f t="shared" si="28"/>
        <v>53635.5198</v>
      </c>
      <c r="H327" s="16">
        <f t="shared" si="29"/>
        <v>43655</v>
      </c>
      <c r="I327" s="59" t="s">
        <v>907</v>
      </c>
      <c r="J327" s="60" t="s">
        <v>908</v>
      </c>
      <c r="K327" s="59">
        <v>43655</v>
      </c>
      <c r="L327" s="59" t="s">
        <v>909</v>
      </c>
      <c r="M327" s="60" t="s">
        <v>901</v>
      </c>
      <c r="N327" s="60" t="s">
        <v>878</v>
      </c>
      <c r="O327" s="61" t="s">
        <v>902</v>
      </c>
      <c r="P327" s="62" t="s">
        <v>903</v>
      </c>
    </row>
    <row r="328" spans="1:16" ht="13.5" thickBot="1" x14ac:dyDescent="0.25">
      <c r="A328" s="16" t="str">
        <f t="shared" si="24"/>
        <v>IBVS 5741 </v>
      </c>
      <c r="B328" s="5" t="str">
        <f t="shared" si="25"/>
        <v>I</v>
      </c>
      <c r="C328" s="16">
        <f t="shared" si="26"/>
        <v>53671.694499999998</v>
      </c>
      <c r="D328" s="17" t="str">
        <f t="shared" si="27"/>
        <v>vis</v>
      </c>
      <c r="E328" s="58" t="e">
        <f>VLOOKUP(C328,Active!C$21:E$959,3,FALSE)</f>
        <v>#N/A</v>
      </c>
      <c r="F328" s="5" t="s">
        <v>132</v>
      </c>
      <c r="G328" s="17" t="str">
        <f t="shared" si="28"/>
        <v>53671.6945</v>
      </c>
      <c r="H328" s="16">
        <f t="shared" si="29"/>
        <v>43811</v>
      </c>
      <c r="I328" s="59" t="s">
        <v>913</v>
      </c>
      <c r="J328" s="60" t="s">
        <v>914</v>
      </c>
      <c r="K328" s="59">
        <v>43811</v>
      </c>
      <c r="L328" s="59" t="s">
        <v>915</v>
      </c>
      <c r="M328" s="60" t="s">
        <v>264</v>
      </c>
      <c r="N328" s="60" t="s">
        <v>265</v>
      </c>
      <c r="O328" s="61" t="s">
        <v>916</v>
      </c>
      <c r="P328" s="62" t="s">
        <v>917</v>
      </c>
    </row>
    <row r="329" spans="1:16" ht="13.5" thickBot="1" x14ac:dyDescent="0.25">
      <c r="A329" s="16" t="str">
        <f t="shared" si="24"/>
        <v>IBVS 5806 </v>
      </c>
      <c r="B329" s="5" t="str">
        <f t="shared" si="25"/>
        <v>I</v>
      </c>
      <c r="C329" s="16">
        <f t="shared" si="26"/>
        <v>53972.910600000003</v>
      </c>
      <c r="D329" s="17" t="str">
        <f t="shared" si="27"/>
        <v>vis</v>
      </c>
      <c r="E329" s="58" t="e">
        <f>VLOOKUP(C329,Active!C$21:E$959,3,FALSE)</f>
        <v>#N/A</v>
      </c>
      <c r="F329" s="5" t="s">
        <v>132</v>
      </c>
      <c r="G329" s="17" t="str">
        <f t="shared" si="28"/>
        <v>53972.9106</v>
      </c>
      <c r="H329" s="16">
        <f t="shared" si="29"/>
        <v>45110</v>
      </c>
      <c r="I329" s="59" t="s">
        <v>921</v>
      </c>
      <c r="J329" s="60" t="s">
        <v>922</v>
      </c>
      <c r="K329" s="59">
        <v>45110</v>
      </c>
      <c r="L329" s="59" t="s">
        <v>900</v>
      </c>
      <c r="M329" s="60" t="s">
        <v>901</v>
      </c>
      <c r="N329" s="60" t="s">
        <v>923</v>
      </c>
      <c r="O329" s="61" t="s">
        <v>893</v>
      </c>
      <c r="P329" s="62" t="s">
        <v>924</v>
      </c>
    </row>
    <row r="330" spans="1:16" ht="13.5" thickBot="1" x14ac:dyDescent="0.25">
      <c r="A330" s="16" t="str">
        <f t="shared" si="24"/>
        <v>OEJV 0107 </v>
      </c>
      <c r="B330" s="5" t="str">
        <f t="shared" si="25"/>
        <v>I</v>
      </c>
      <c r="C330" s="16">
        <f t="shared" si="26"/>
        <v>53984.503900000003</v>
      </c>
      <c r="D330" s="17" t="str">
        <f t="shared" si="27"/>
        <v>vis</v>
      </c>
      <c r="E330" s="58" t="e">
        <f>VLOOKUP(C330,Active!C$21:E$959,3,FALSE)</f>
        <v>#N/A</v>
      </c>
      <c r="F330" s="5" t="s">
        <v>132</v>
      </c>
      <c r="G330" s="17" t="str">
        <f t="shared" si="28"/>
        <v>53984.5039</v>
      </c>
      <c r="H330" s="16">
        <f t="shared" si="29"/>
        <v>45160</v>
      </c>
      <c r="I330" s="59" t="s">
        <v>925</v>
      </c>
      <c r="J330" s="60" t="s">
        <v>926</v>
      </c>
      <c r="K330" s="59">
        <v>45160</v>
      </c>
      <c r="L330" s="59" t="s">
        <v>927</v>
      </c>
      <c r="M330" s="60" t="s">
        <v>901</v>
      </c>
      <c r="N330" s="60" t="s">
        <v>878</v>
      </c>
      <c r="O330" s="61" t="s">
        <v>902</v>
      </c>
      <c r="P330" s="62" t="s">
        <v>903</v>
      </c>
    </row>
    <row r="331" spans="1:16" ht="13.5" thickBot="1" x14ac:dyDescent="0.25">
      <c r="A331" s="16" t="str">
        <f t="shared" si="24"/>
        <v>OEJV 0107 </v>
      </c>
      <c r="B331" s="5" t="str">
        <f t="shared" si="25"/>
        <v>I</v>
      </c>
      <c r="C331" s="16">
        <f t="shared" si="26"/>
        <v>53989.606299999999</v>
      </c>
      <c r="D331" s="17" t="str">
        <f t="shared" si="27"/>
        <v>vis</v>
      </c>
      <c r="E331" s="58" t="e">
        <f>VLOOKUP(C331,Active!C$21:E$959,3,FALSE)</f>
        <v>#N/A</v>
      </c>
      <c r="F331" s="5" t="s">
        <v>132</v>
      </c>
      <c r="G331" s="17" t="str">
        <f t="shared" si="28"/>
        <v>53989.6063</v>
      </c>
      <c r="H331" s="16">
        <f t="shared" si="29"/>
        <v>45182</v>
      </c>
      <c r="I331" s="59" t="s">
        <v>928</v>
      </c>
      <c r="J331" s="60" t="s">
        <v>929</v>
      </c>
      <c r="K331" s="59">
        <v>45182</v>
      </c>
      <c r="L331" s="59" t="s">
        <v>930</v>
      </c>
      <c r="M331" s="60" t="s">
        <v>901</v>
      </c>
      <c r="N331" s="60" t="s">
        <v>878</v>
      </c>
      <c r="O331" s="61" t="s">
        <v>902</v>
      </c>
      <c r="P331" s="62" t="s">
        <v>903</v>
      </c>
    </row>
    <row r="332" spans="1:16" ht="13.5" thickBot="1" x14ac:dyDescent="0.25">
      <c r="A332" s="16" t="str">
        <f t="shared" si="24"/>
        <v>VSB 48 </v>
      </c>
      <c r="B332" s="5" t="str">
        <f t="shared" si="25"/>
        <v>I</v>
      </c>
      <c r="C332" s="16">
        <f t="shared" si="26"/>
        <v>54470.995699999999</v>
      </c>
      <c r="D332" s="17" t="str">
        <f t="shared" si="27"/>
        <v>vis</v>
      </c>
      <c r="E332" s="58">
        <f>VLOOKUP(C332,Active!C$21:E$959,3,FALSE)</f>
        <v>5236.0055788283134</v>
      </c>
      <c r="F332" s="5" t="s">
        <v>132</v>
      </c>
      <c r="G332" s="17" t="str">
        <f t="shared" si="28"/>
        <v>54470.9957</v>
      </c>
      <c r="H332" s="16">
        <f t="shared" si="29"/>
        <v>47258</v>
      </c>
      <c r="I332" s="59" t="s">
        <v>934</v>
      </c>
      <c r="J332" s="60" t="s">
        <v>935</v>
      </c>
      <c r="K332" s="59">
        <v>47258</v>
      </c>
      <c r="L332" s="59" t="s">
        <v>936</v>
      </c>
      <c r="M332" s="60" t="s">
        <v>901</v>
      </c>
      <c r="N332" s="60" t="s">
        <v>132</v>
      </c>
      <c r="O332" s="61" t="s">
        <v>937</v>
      </c>
      <c r="P332" s="62" t="s">
        <v>938</v>
      </c>
    </row>
    <row r="333" spans="1:16" ht="13.5" thickBot="1" x14ac:dyDescent="0.25">
      <c r="A333" s="16" t="str">
        <f t="shared" si="24"/>
        <v>BAVM 225 </v>
      </c>
      <c r="B333" s="5" t="str">
        <f t="shared" si="25"/>
        <v>I</v>
      </c>
      <c r="C333" s="16">
        <f t="shared" si="26"/>
        <v>55828.441299999999</v>
      </c>
      <c r="D333" s="17" t="str">
        <f t="shared" si="27"/>
        <v>vis</v>
      </c>
      <c r="E333" s="58">
        <f>VLOOKUP(C333,Active!C$21:E$959,3,FALSE)</f>
        <v>11090.013938445756</v>
      </c>
      <c r="F333" s="5" t="s">
        <v>132</v>
      </c>
      <c r="G333" s="17" t="str">
        <f t="shared" si="28"/>
        <v>55828.4413</v>
      </c>
      <c r="H333" s="16">
        <f t="shared" si="29"/>
        <v>53112</v>
      </c>
      <c r="I333" s="59" t="s">
        <v>948</v>
      </c>
      <c r="J333" s="60" t="s">
        <v>949</v>
      </c>
      <c r="K333" s="59">
        <v>53112</v>
      </c>
      <c r="L333" s="59" t="s">
        <v>950</v>
      </c>
      <c r="M333" s="60" t="s">
        <v>901</v>
      </c>
      <c r="N333" s="60" t="s">
        <v>951</v>
      </c>
      <c r="O333" s="61" t="s">
        <v>952</v>
      </c>
      <c r="P333" s="62" t="s">
        <v>953</v>
      </c>
    </row>
    <row r="334" spans="1:16" x14ac:dyDescent="0.2">
      <c r="B334" s="5"/>
      <c r="E334" s="58"/>
      <c r="F334" s="5"/>
    </row>
    <row r="335" spans="1:16" x14ac:dyDescent="0.2">
      <c r="B335" s="5"/>
      <c r="E335" s="58"/>
      <c r="F335" s="5"/>
    </row>
    <row r="336" spans="1:16" x14ac:dyDescent="0.2">
      <c r="B336" s="5"/>
      <c r="E336" s="58"/>
      <c r="F336" s="5"/>
    </row>
    <row r="337" spans="2:6" x14ac:dyDescent="0.2">
      <c r="B337" s="5"/>
      <c r="E337" s="58"/>
      <c r="F337" s="5"/>
    </row>
    <row r="338" spans="2:6" x14ac:dyDescent="0.2">
      <c r="B338" s="5"/>
      <c r="E338" s="58"/>
      <c r="F338" s="5"/>
    </row>
    <row r="339" spans="2:6" x14ac:dyDescent="0.2">
      <c r="B339" s="5"/>
      <c r="E339" s="58"/>
      <c r="F339" s="5"/>
    </row>
    <row r="340" spans="2:6" x14ac:dyDescent="0.2">
      <c r="B340" s="5"/>
      <c r="E340" s="58"/>
      <c r="F340" s="5"/>
    </row>
    <row r="341" spans="2:6" x14ac:dyDescent="0.2">
      <c r="B341" s="5"/>
      <c r="E341" s="58"/>
      <c r="F341" s="5"/>
    </row>
    <row r="342" spans="2:6" x14ac:dyDescent="0.2">
      <c r="B342" s="5"/>
      <c r="E342" s="58"/>
      <c r="F342" s="5"/>
    </row>
    <row r="343" spans="2:6" x14ac:dyDescent="0.2">
      <c r="B343" s="5"/>
      <c r="E343" s="58"/>
      <c r="F343" s="5"/>
    </row>
    <row r="344" spans="2:6" x14ac:dyDescent="0.2">
      <c r="B344" s="5"/>
      <c r="E344" s="58"/>
      <c r="F344" s="5"/>
    </row>
    <row r="345" spans="2:6" x14ac:dyDescent="0.2">
      <c r="B345" s="5"/>
      <c r="E345" s="58"/>
      <c r="F345" s="5"/>
    </row>
    <row r="346" spans="2:6" x14ac:dyDescent="0.2">
      <c r="B346" s="5"/>
      <c r="E346" s="58"/>
      <c r="F346" s="5"/>
    </row>
    <row r="347" spans="2:6" x14ac:dyDescent="0.2">
      <c r="B347" s="5"/>
      <c r="E347" s="58"/>
      <c r="F347" s="5"/>
    </row>
    <row r="348" spans="2:6" x14ac:dyDescent="0.2">
      <c r="B348" s="5"/>
      <c r="E348" s="58"/>
      <c r="F348" s="5"/>
    </row>
    <row r="349" spans="2:6" x14ac:dyDescent="0.2">
      <c r="B349" s="5"/>
      <c r="E349" s="58"/>
      <c r="F349" s="5"/>
    </row>
    <row r="350" spans="2:6" x14ac:dyDescent="0.2">
      <c r="B350" s="5"/>
      <c r="E350" s="58"/>
      <c r="F350" s="5"/>
    </row>
    <row r="351" spans="2:6" x14ac:dyDescent="0.2">
      <c r="B351" s="5"/>
      <c r="E351" s="58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P14" r:id="rId1" display="http://www.konkoly.hu/cgi-bin/IBVS?394"/>
    <hyperlink ref="P15" r:id="rId2" display="http://www.konkoly.hu/cgi-bin/IBVS?394"/>
    <hyperlink ref="P16" r:id="rId3" display="http://www.konkoly.hu/cgi-bin/IBVS?394"/>
    <hyperlink ref="P17" r:id="rId4" display="http://www.konkoly.hu/cgi-bin/IBVS?394"/>
    <hyperlink ref="P18" r:id="rId5" display="http://www.konkoly.hu/cgi-bin/IBVS?394"/>
    <hyperlink ref="P19" r:id="rId6" display="http://www.konkoly.hu/cgi-bin/IBVS?394"/>
    <hyperlink ref="P20" r:id="rId7" display="http://www.konkoly.hu/cgi-bin/IBVS?394"/>
    <hyperlink ref="P272" r:id="rId8" display="http://www.konkoly.hu/cgi-bin/IBVS?852"/>
    <hyperlink ref="P273" r:id="rId9" display="http://www.konkoly.hu/cgi-bin/IBVS?852"/>
    <hyperlink ref="P274" r:id="rId10" display="http://www.konkoly.hu/cgi-bin/IBVS?852"/>
    <hyperlink ref="P275" r:id="rId11" display="http://www.konkoly.hu/cgi-bin/IBVS?852"/>
    <hyperlink ref="P276" r:id="rId12" display="http://www.konkoly.hu/cgi-bin/IBVS?852"/>
    <hyperlink ref="P293" r:id="rId13" display="http://vsolj.cetus-net.org/no47.pdf"/>
    <hyperlink ref="P294" r:id="rId14" display="http://vsolj.cetus-net.org/no47.pdf"/>
    <hyperlink ref="P295" r:id="rId15" display="http://vsolj.cetus-net.org/no47.pdf"/>
    <hyperlink ref="P296" r:id="rId16" display="http://vsolj.cetus-net.org/no47.pdf"/>
    <hyperlink ref="P169" r:id="rId17" display="http://www.konkoly.hu/cgi-bin/IBVS?5710"/>
    <hyperlink ref="P171" r:id="rId18" display="http://www.konkoly.hu/cgi-bin/IBVS?5710"/>
    <hyperlink ref="P173" r:id="rId19" display="http://www.konkoly.hu/cgi-bin/IBVS?5710"/>
    <hyperlink ref="P184" r:id="rId20" display="http://www.konkoly.hu/cgi-bin/IBVS?5583"/>
    <hyperlink ref="P187" r:id="rId21" display="http://www.konkoly.hu/cgi-bin/IBVS?5690"/>
    <hyperlink ref="P188" r:id="rId22" display="http://var.astro.cz/oejv/issues/oejv0003.pdf"/>
    <hyperlink ref="P326" r:id="rId23" display="http://var.astro.cz/oejv/issues/oejv0107.pdf"/>
    <hyperlink ref="P189" r:id="rId24" display="http://www.konkoly.hu/cgi-bin/IBVS?5710"/>
    <hyperlink ref="P327" r:id="rId25" display="http://var.astro.cz/oejv/issues/oejv0107.pdf"/>
    <hyperlink ref="P190" r:id="rId26" display="http://www.konkoly.hu/cgi-bin/IBVS?5710"/>
    <hyperlink ref="P328" r:id="rId27" display="http://www.konkoly.hu/cgi-bin/IBVS?5741"/>
    <hyperlink ref="P191" r:id="rId28" display="http://www.konkoly.hu/cgi-bin/IBVS?5741"/>
    <hyperlink ref="P329" r:id="rId29" display="http://www.konkoly.hu/cgi-bin/IBVS?5806"/>
    <hyperlink ref="P330" r:id="rId30" display="http://var.astro.cz/oejv/issues/oejv0107.pdf"/>
    <hyperlink ref="P331" r:id="rId31" display="http://var.astro.cz/oejv/issues/oejv0107.pdf"/>
    <hyperlink ref="P192" r:id="rId32" display="http://var.astro.cz/oejv/issues/oejv0116.pdf"/>
    <hyperlink ref="P332" r:id="rId33" display="http://vsolj.cetus-net.org/no48.pdf"/>
    <hyperlink ref="P193" r:id="rId34" display="http://www.konkoly.hu/cgi-bin/IBVS?5920"/>
    <hyperlink ref="P194" r:id="rId35" display="http://www.konkoly.hu/cgi-bin/IBVS?5960"/>
    <hyperlink ref="P333" r:id="rId36" display="http://www.bav-astro.de/sfs/BAVM_link.php?BAVMnr=225"/>
    <hyperlink ref="P195" r:id="rId37" display="http://www.konkoly.hu/cgi-bin/IBVS?6011"/>
    <hyperlink ref="P196" r:id="rId38" display="http://www.bav-astro.de/sfs/BAVM_link.php?BAVMnr=239"/>
    <hyperlink ref="P197" r:id="rId39" display="http://www.bav-astro.de/sfs/BAVM_link.php?BAVMnr=239"/>
    <hyperlink ref="P198" r:id="rId40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2023-01-25T04:11:10Z</dcterms:modified>
</cp:coreProperties>
</file>