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99B4178-6BB4-4FBF-AC1D-D2422B9EBC41}" xr6:coauthVersionLast="47" xr6:coauthVersionMax="47" xr10:uidLastSave="{00000000-0000-0000-0000-000000000000}"/>
  <bookViews>
    <workbookView xWindow="13305" yWindow="705" windowWidth="13320" windowHeight="14295"/>
  </bookViews>
  <sheets>
    <sheet name="Active 1" sheetId="1" r:id="rId1"/>
    <sheet name="Active 2" sheetId="2" r:id="rId2"/>
    <sheet name="BAV" sheetId="3" r:id="rId3"/>
    <sheet name="Sheet2" sheetId="4" r:id="rId4"/>
  </sheets>
  <calcPr calcId="181029"/>
</workbook>
</file>

<file path=xl/calcChain.xml><?xml version="1.0" encoding="utf-8"?>
<calcChain xmlns="http://schemas.openxmlformats.org/spreadsheetml/2006/main">
  <c r="E313" i="1" l="1"/>
  <c r="F313" i="1" s="1"/>
  <c r="G313" i="1" s="1"/>
  <c r="L313" i="1" s="1"/>
  <c r="Q313" i="1"/>
  <c r="E216" i="2"/>
  <c r="F216" i="2" s="1"/>
  <c r="G216" i="2" s="1"/>
  <c r="K216" i="2" s="1"/>
  <c r="Q216" i="2"/>
  <c r="E185" i="2"/>
  <c r="F185" i="2"/>
  <c r="G185" i="2"/>
  <c r="K185" i="2" s="1"/>
  <c r="Q185" i="2"/>
  <c r="E186" i="2"/>
  <c r="F186" i="2" s="1"/>
  <c r="G186" i="2" s="1"/>
  <c r="K186" i="2" s="1"/>
  <c r="Q186" i="2"/>
  <c r="E187" i="2"/>
  <c r="F187" i="2" s="1"/>
  <c r="G187" i="2" s="1"/>
  <c r="K187" i="2" s="1"/>
  <c r="Q187" i="2"/>
  <c r="E188" i="2"/>
  <c r="F188" i="2" s="1"/>
  <c r="G188" i="2" s="1"/>
  <c r="K188" i="2" s="1"/>
  <c r="Q188" i="2"/>
  <c r="E189" i="2"/>
  <c r="F189" i="2" s="1"/>
  <c r="G189" i="2" s="1"/>
  <c r="K189" i="2" s="1"/>
  <c r="Q189" i="2"/>
  <c r="E190" i="2"/>
  <c r="F190" i="2"/>
  <c r="G190" i="2" s="1"/>
  <c r="K190" i="2"/>
  <c r="Q190" i="2"/>
  <c r="E191" i="2"/>
  <c r="F191" i="2" s="1"/>
  <c r="G191" i="2" s="1"/>
  <c r="K191" i="2" s="1"/>
  <c r="Q191" i="2"/>
  <c r="E192" i="2"/>
  <c r="F192" i="2"/>
  <c r="G192" i="2" s="1"/>
  <c r="K192" i="2" s="1"/>
  <c r="Q192" i="2"/>
  <c r="E193" i="2"/>
  <c r="F193" i="2"/>
  <c r="G193" i="2"/>
  <c r="K193" i="2" s="1"/>
  <c r="Q193" i="2"/>
  <c r="E194" i="2"/>
  <c r="F194" i="2" s="1"/>
  <c r="G194" i="2" s="1"/>
  <c r="K194" i="2" s="1"/>
  <c r="Q194" i="2"/>
  <c r="E195" i="2"/>
  <c r="F195" i="2" s="1"/>
  <c r="G195" i="2" s="1"/>
  <c r="K195" i="2" s="1"/>
  <c r="Q195" i="2"/>
  <c r="E196" i="2"/>
  <c r="F196" i="2" s="1"/>
  <c r="G196" i="2" s="1"/>
  <c r="K196" i="2" s="1"/>
  <c r="Q196" i="2"/>
  <c r="E197" i="2"/>
  <c r="F197" i="2"/>
  <c r="G197" i="2" s="1"/>
  <c r="K197" i="2" s="1"/>
  <c r="Q197" i="2"/>
  <c r="E198" i="2"/>
  <c r="F198" i="2"/>
  <c r="G198" i="2" s="1"/>
  <c r="K198" i="2" s="1"/>
  <c r="Q198" i="2"/>
  <c r="E199" i="2"/>
  <c r="F199" i="2" s="1"/>
  <c r="G199" i="2" s="1"/>
  <c r="K199" i="2" s="1"/>
  <c r="Q199" i="2"/>
  <c r="E200" i="2"/>
  <c r="F200" i="2"/>
  <c r="G200" i="2" s="1"/>
  <c r="K200" i="2" s="1"/>
  <c r="Q200" i="2"/>
  <c r="E201" i="2"/>
  <c r="F201" i="2"/>
  <c r="G201" i="2"/>
  <c r="K201" i="2" s="1"/>
  <c r="Q201" i="2"/>
  <c r="E202" i="2"/>
  <c r="F202" i="2" s="1"/>
  <c r="G202" i="2" s="1"/>
  <c r="K202" i="2" s="1"/>
  <c r="Q202" i="2"/>
  <c r="E203" i="2"/>
  <c r="F203" i="2" s="1"/>
  <c r="G203" i="2"/>
  <c r="K203" i="2" s="1"/>
  <c r="Q203" i="2"/>
  <c r="E204" i="2"/>
  <c r="F204" i="2" s="1"/>
  <c r="G204" i="2" s="1"/>
  <c r="K204" i="2" s="1"/>
  <c r="Q204" i="2"/>
  <c r="E205" i="2"/>
  <c r="F205" i="2" s="1"/>
  <c r="G205" i="2" s="1"/>
  <c r="K205" i="2" s="1"/>
  <c r="Q205" i="2"/>
  <c r="E206" i="2"/>
  <c r="F206" i="2"/>
  <c r="G206" i="2" s="1"/>
  <c r="K206" i="2"/>
  <c r="Q206" i="2"/>
  <c r="E207" i="2"/>
  <c r="F207" i="2" s="1"/>
  <c r="G207" i="2" s="1"/>
  <c r="K207" i="2" s="1"/>
  <c r="Q207" i="2"/>
  <c r="E208" i="2"/>
  <c r="F208" i="2"/>
  <c r="G208" i="2" s="1"/>
  <c r="K208" i="2" s="1"/>
  <c r="Q208" i="2"/>
  <c r="E209" i="2"/>
  <c r="F209" i="2"/>
  <c r="G209" i="2"/>
  <c r="K209" i="2" s="1"/>
  <c r="Q209" i="2"/>
  <c r="E210" i="2"/>
  <c r="F210" i="2" s="1"/>
  <c r="G210" i="2" s="1"/>
  <c r="K210" i="2" s="1"/>
  <c r="Q210" i="2"/>
  <c r="E211" i="2"/>
  <c r="F211" i="2" s="1"/>
  <c r="G211" i="2"/>
  <c r="K211" i="2"/>
  <c r="Q211" i="2"/>
  <c r="E212" i="2"/>
  <c r="F212" i="2" s="1"/>
  <c r="G212" i="2" s="1"/>
  <c r="K212" i="2" s="1"/>
  <c r="Q212" i="2"/>
  <c r="E213" i="2"/>
  <c r="F213" i="2" s="1"/>
  <c r="G213" i="2" s="1"/>
  <c r="K213" i="2" s="1"/>
  <c r="Q213" i="2"/>
  <c r="E214" i="2"/>
  <c r="F214" i="2"/>
  <c r="G214" i="2" s="1"/>
  <c r="K214" i="2"/>
  <c r="Q214" i="2"/>
  <c r="E215" i="2"/>
  <c r="F215" i="2" s="1"/>
  <c r="G215" i="2" s="1"/>
  <c r="K215" i="2" s="1"/>
  <c r="Q215" i="2"/>
  <c r="E217" i="2"/>
  <c r="F217" i="2"/>
  <c r="G217" i="2"/>
  <c r="K217" i="2" s="1"/>
  <c r="Q217" i="2"/>
  <c r="E218" i="2"/>
  <c r="F218" i="2"/>
  <c r="G218" i="2"/>
  <c r="K218" i="2" s="1"/>
  <c r="Q218" i="2"/>
  <c r="E315" i="1"/>
  <c r="F315" i="1" s="1"/>
  <c r="G315" i="1" s="1"/>
  <c r="L315" i="1" s="1"/>
  <c r="Q315" i="1"/>
  <c r="E314" i="1"/>
  <c r="F314" i="1"/>
  <c r="G314" i="1"/>
  <c r="L314" i="1" s="1"/>
  <c r="Q314" i="1"/>
  <c r="C7" i="1"/>
  <c r="E283" i="1"/>
  <c r="F283" i="1" s="1"/>
  <c r="G283" i="1" s="1"/>
  <c r="K283" i="1" s="1"/>
  <c r="C8" i="1"/>
  <c r="E299" i="1"/>
  <c r="F299" i="1" s="1"/>
  <c r="G299" i="1" s="1"/>
  <c r="K299" i="1" s="1"/>
  <c r="C9" i="1"/>
  <c r="D9" i="1"/>
  <c r="E280" i="1"/>
  <c r="F280" i="1" s="1"/>
  <c r="E281" i="1"/>
  <c r="F281" i="1"/>
  <c r="G281" i="1" s="1"/>
  <c r="K281" i="1" s="1"/>
  <c r="E282" i="1"/>
  <c r="F282" i="1" s="1"/>
  <c r="G282" i="1" s="1"/>
  <c r="K282" i="1" s="1"/>
  <c r="E285" i="1"/>
  <c r="F285" i="1"/>
  <c r="E287" i="1"/>
  <c r="F287" i="1" s="1"/>
  <c r="G287" i="1" s="1"/>
  <c r="K287" i="1" s="1"/>
  <c r="E288" i="1"/>
  <c r="F288" i="1" s="1"/>
  <c r="G288" i="1" s="1"/>
  <c r="E289" i="1"/>
  <c r="F289" i="1"/>
  <c r="G289" i="1"/>
  <c r="K289" i="1" s="1"/>
  <c r="E290" i="1"/>
  <c r="F290" i="1"/>
  <c r="G290" i="1" s="1"/>
  <c r="E293" i="1"/>
  <c r="F293" i="1"/>
  <c r="G293" i="1" s="1"/>
  <c r="E295" i="1"/>
  <c r="F295" i="1"/>
  <c r="G295" i="1" s="1"/>
  <c r="K295" i="1" s="1"/>
  <c r="E296" i="1"/>
  <c r="F296" i="1" s="1"/>
  <c r="G296" i="1" s="1"/>
  <c r="E297" i="1"/>
  <c r="F297" i="1" s="1"/>
  <c r="G297" i="1" s="1"/>
  <c r="K297" i="1" s="1"/>
  <c r="E298" i="1"/>
  <c r="F298" i="1" s="1"/>
  <c r="G298" i="1" s="1"/>
  <c r="E301" i="1"/>
  <c r="F301" i="1" s="1"/>
  <c r="G301" i="1" s="1"/>
  <c r="K301" i="1" s="1"/>
  <c r="E303" i="1"/>
  <c r="F303" i="1"/>
  <c r="G303" i="1"/>
  <c r="K303" i="1" s="1"/>
  <c r="E304" i="1"/>
  <c r="F304" i="1" s="1"/>
  <c r="G304" i="1" s="1"/>
  <c r="K304" i="1" s="1"/>
  <c r="E305" i="1"/>
  <c r="F305" i="1"/>
  <c r="G305" i="1"/>
  <c r="E308" i="1"/>
  <c r="F308" i="1"/>
  <c r="G308" i="1" s="1"/>
  <c r="E312" i="1"/>
  <c r="F312" i="1"/>
  <c r="G312" i="1" s="1"/>
  <c r="L312" i="1" s="1"/>
  <c r="E307" i="1"/>
  <c r="F307" i="1" s="1"/>
  <c r="G307" i="1" s="1"/>
  <c r="K307" i="1" s="1"/>
  <c r="E311" i="1"/>
  <c r="F311" i="1"/>
  <c r="G311" i="1" s="1"/>
  <c r="K311" i="1" s="1"/>
  <c r="E21" i="1"/>
  <c r="F21" i="1" s="1"/>
  <c r="G21" i="1" s="1"/>
  <c r="E22" i="1"/>
  <c r="F22" i="1" s="1"/>
  <c r="G22" i="1" s="1"/>
  <c r="H22" i="1" s="1"/>
  <c r="E23" i="1"/>
  <c r="F23" i="1" s="1"/>
  <c r="G23" i="1" s="1"/>
  <c r="H23" i="1" s="1"/>
  <c r="E25" i="1"/>
  <c r="F25" i="1"/>
  <c r="G25" i="1" s="1"/>
  <c r="H25" i="1" s="1"/>
  <c r="E26" i="1"/>
  <c r="F26" i="1" s="1"/>
  <c r="G26" i="1" s="1"/>
  <c r="H26" i="1"/>
  <c r="E27" i="1"/>
  <c r="F27" i="1"/>
  <c r="G27" i="1" s="1"/>
  <c r="H27" i="1" s="1"/>
  <c r="E29" i="1"/>
  <c r="F29" i="1" s="1"/>
  <c r="G29" i="1" s="1"/>
  <c r="H29" i="1" s="1"/>
  <c r="E30" i="1"/>
  <c r="F30" i="1" s="1"/>
  <c r="G30" i="1" s="1"/>
  <c r="H30" i="1" s="1"/>
  <c r="E31" i="1"/>
  <c r="F31" i="1" s="1"/>
  <c r="E33" i="1"/>
  <c r="F33" i="1"/>
  <c r="G33" i="1" s="1"/>
  <c r="H33" i="1" s="1"/>
  <c r="E34" i="1"/>
  <c r="E35" i="1"/>
  <c r="F35" i="1" s="1"/>
  <c r="G35" i="1" s="1"/>
  <c r="E37" i="1"/>
  <c r="F37" i="1"/>
  <c r="G37" i="1" s="1"/>
  <c r="H37" i="1" s="1"/>
  <c r="E38" i="1"/>
  <c r="F38" i="1" s="1"/>
  <c r="G38" i="1" s="1"/>
  <c r="H38" i="1" s="1"/>
  <c r="E39" i="1"/>
  <c r="F39" i="1" s="1"/>
  <c r="G39" i="1" s="1"/>
  <c r="E41" i="1"/>
  <c r="F41" i="1"/>
  <c r="G41" i="1" s="1"/>
  <c r="H41" i="1" s="1"/>
  <c r="E42" i="1"/>
  <c r="F42" i="1" s="1"/>
  <c r="G42" i="1" s="1"/>
  <c r="H42" i="1" s="1"/>
  <c r="E43" i="1"/>
  <c r="F43" i="1"/>
  <c r="G43" i="1" s="1"/>
  <c r="E45" i="1"/>
  <c r="F45" i="1" s="1"/>
  <c r="G45" i="1" s="1"/>
  <c r="H45" i="1" s="1"/>
  <c r="E46" i="1"/>
  <c r="F46" i="1" s="1"/>
  <c r="G46" i="1" s="1"/>
  <c r="H46" i="1" s="1"/>
  <c r="E47" i="1"/>
  <c r="F47" i="1"/>
  <c r="G47" i="1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3" i="1"/>
  <c r="F53" i="1" s="1"/>
  <c r="G53" i="1" s="1"/>
  <c r="E54" i="1"/>
  <c r="F54" i="1" s="1"/>
  <c r="G54" i="1" s="1"/>
  <c r="H54" i="1" s="1"/>
  <c r="E55" i="1"/>
  <c r="F55" i="1"/>
  <c r="G55" i="1" s="1"/>
  <c r="E57" i="1"/>
  <c r="F57" i="1" s="1"/>
  <c r="G57" i="1" s="1"/>
  <c r="H57" i="1" s="1"/>
  <c r="E58" i="1"/>
  <c r="F58" i="1" s="1"/>
  <c r="G58" i="1" s="1"/>
  <c r="H58" i="1" s="1"/>
  <c r="E59" i="1"/>
  <c r="F59" i="1" s="1"/>
  <c r="G59" i="1" s="1"/>
  <c r="H59" i="1" s="1"/>
  <c r="E61" i="1"/>
  <c r="F61" i="1" s="1"/>
  <c r="G61" i="1" s="1"/>
  <c r="E62" i="1"/>
  <c r="F62" i="1" s="1"/>
  <c r="G62" i="1" s="1"/>
  <c r="H62" i="1" s="1"/>
  <c r="E63" i="1"/>
  <c r="F63" i="1"/>
  <c r="G63" i="1" s="1"/>
  <c r="H63" i="1" s="1"/>
  <c r="E65" i="1"/>
  <c r="F65" i="1" s="1"/>
  <c r="G65" i="1" s="1"/>
  <c r="H65" i="1" s="1"/>
  <c r="E66" i="1"/>
  <c r="F66" i="1"/>
  <c r="G66" i="1" s="1"/>
  <c r="H66" i="1" s="1"/>
  <c r="E67" i="1"/>
  <c r="F67" i="1" s="1"/>
  <c r="G67" i="1" s="1"/>
  <c r="H67" i="1" s="1"/>
  <c r="E69" i="1"/>
  <c r="F69" i="1"/>
  <c r="G69" i="1" s="1"/>
  <c r="J69" i="1" s="1"/>
  <c r="E70" i="1"/>
  <c r="F70" i="1" s="1"/>
  <c r="G70" i="1" s="1"/>
  <c r="E71" i="1"/>
  <c r="F71" i="1"/>
  <c r="G71" i="1" s="1"/>
  <c r="I71" i="1" s="1"/>
  <c r="E73" i="1"/>
  <c r="F73" i="1" s="1"/>
  <c r="G73" i="1" s="1"/>
  <c r="I73" i="1" s="1"/>
  <c r="E74" i="1"/>
  <c r="F74" i="1"/>
  <c r="G74" i="1" s="1"/>
  <c r="I74" i="1" s="1"/>
  <c r="E75" i="1"/>
  <c r="F75" i="1" s="1"/>
  <c r="G75" i="1" s="1"/>
  <c r="I75" i="1" s="1"/>
  <c r="E77" i="1"/>
  <c r="F77" i="1"/>
  <c r="E78" i="1"/>
  <c r="F78" i="1"/>
  <c r="G78" i="1"/>
  <c r="I78" i="1" s="1"/>
  <c r="E79" i="1"/>
  <c r="F79" i="1" s="1"/>
  <c r="G79" i="1" s="1"/>
  <c r="I79" i="1" s="1"/>
  <c r="E81" i="1"/>
  <c r="F81" i="1" s="1"/>
  <c r="G81" i="1" s="1"/>
  <c r="I81" i="1" s="1"/>
  <c r="E82" i="1"/>
  <c r="F82" i="1"/>
  <c r="G82" i="1" s="1"/>
  <c r="I82" i="1" s="1"/>
  <c r="E83" i="1"/>
  <c r="F83" i="1" s="1"/>
  <c r="E85" i="1"/>
  <c r="F85" i="1" s="1"/>
  <c r="G85" i="1" s="1"/>
  <c r="I85" i="1"/>
  <c r="E86" i="1"/>
  <c r="F86" i="1" s="1"/>
  <c r="G86" i="1" s="1"/>
  <c r="I86" i="1" s="1"/>
  <c r="E87" i="1"/>
  <c r="F87" i="1"/>
  <c r="E89" i="1"/>
  <c r="F89" i="1"/>
  <c r="G89" i="1"/>
  <c r="I89" i="1" s="1"/>
  <c r="E90" i="1"/>
  <c r="F90" i="1" s="1"/>
  <c r="G90" i="1" s="1"/>
  <c r="I90" i="1" s="1"/>
  <c r="E91" i="1"/>
  <c r="F91" i="1"/>
  <c r="E93" i="1"/>
  <c r="F93" i="1" s="1"/>
  <c r="G93" i="1" s="1"/>
  <c r="I93" i="1" s="1"/>
  <c r="E94" i="1"/>
  <c r="F94" i="1"/>
  <c r="G94" i="1" s="1"/>
  <c r="I94" i="1" s="1"/>
  <c r="E95" i="1"/>
  <c r="F95" i="1"/>
  <c r="G95" i="1" s="1"/>
  <c r="I95" i="1" s="1"/>
  <c r="E97" i="1"/>
  <c r="F97" i="1" s="1"/>
  <c r="E98" i="1"/>
  <c r="F98" i="1" s="1"/>
  <c r="G98" i="1" s="1"/>
  <c r="I98" i="1"/>
  <c r="E99" i="1"/>
  <c r="F99" i="1" s="1"/>
  <c r="G99" i="1" s="1"/>
  <c r="I99" i="1" s="1"/>
  <c r="E101" i="1"/>
  <c r="F101" i="1" s="1"/>
  <c r="E102" i="1"/>
  <c r="F102" i="1" s="1"/>
  <c r="G102" i="1" s="1"/>
  <c r="I102" i="1" s="1"/>
  <c r="E103" i="1"/>
  <c r="F103" i="1" s="1"/>
  <c r="G103" i="1" s="1"/>
  <c r="I103" i="1" s="1"/>
  <c r="E105" i="1"/>
  <c r="F105" i="1"/>
  <c r="G105" i="1" s="1"/>
  <c r="K105" i="1" s="1"/>
  <c r="E106" i="1"/>
  <c r="F106" i="1" s="1"/>
  <c r="G106" i="1" s="1"/>
  <c r="K106" i="1" s="1"/>
  <c r="E107" i="1"/>
  <c r="F107" i="1"/>
  <c r="E109" i="1"/>
  <c r="F109" i="1"/>
  <c r="E110" i="1"/>
  <c r="F110" i="1" s="1"/>
  <c r="G110" i="1" s="1"/>
  <c r="E111" i="1"/>
  <c r="F111" i="1" s="1"/>
  <c r="G111" i="1" s="1"/>
  <c r="I111" i="1" s="1"/>
  <c r="E113" i="1"/>
  <c r="F113" i="1"/>
  <c r="G113" i="1" s="1"/>
  <c r="I113" i="1" s="1"/>
  <c r="E114" i="1"/>
  <c r="F114" i="1" s="1"/>
  <c r="G114" i="1" s="1"/>
  <c r="I114" i="1" s="1"/>
  <c r="E115" i="1"/>
  <c r="F115" i="1"/>
  <c r="G115" i="1" s="1"/>
  <c r="I115" i="1" s="1"/>
  <c r="E117" i="1"/>
  <c r="F117" i="1" s="1"/>
  <c r="E118" i="1"/>
  <c r="F118" i="1" s="1"/>
  <c r="G118" i="1" s="1"/>
  <c r="K118" i="1" s="1"/>
  <c r="E119" i="1"/>
  <c r="F119" i="1" s="1"/>
  <c r="G119" i="1" s="1"/>
  <c r="I119" i="1" s="1"/>
  <c r="E121" i="1"/>
  <c r="F121" i="1"/>
  <c r="G121" i="1" s="1"/>
  <c r="I121" i="1" s="1"/>
  <c r="E122" i="1"/>
  <c r="F122" i="1" s="1"/>
  <c r="G122" i="1" s="1"/>
  <c r="I122" i="1" s="1"/>
  <c r="E123" i="1"/>
  <c r="F123" i="1"/>
  <c r="G123" i="1" s="1"/>
  <c r="I123" i="1" s="1"/>
  <c r="E125" i="1"/>
  <c r="F125" i="1" s="1"/>
  <c r="G125" i="1" s="1"/>
  <c r="I125" i="1" s="1"/>
  <c r="E126" i="1"/>
  <c r="F126" i="1" s="1"/>
  <c r="G126" i="1" s="1"/>
  <c r="I126" i="1" s="1"/>
  <c r="E127" i="1"/>
  <c r="F127" i="1" s="1"/>
  <c r="E129" i="1"/>
  <c r="F129" i="1"/>
  <c r="G129" i="1" s="1"/>
  <c r="I129" i="1" s="1"/>
  <c r="E130" i="1"/>
  <c r="F130" i="1" s="1"/>
  <c r="G130" i="1" s="1"/>
  <c r="I130" i="1" s="1"/>
  <c r="E131" i="1"/>
  <c r="F131" i="1"/>
  <c r="G131" i="1" s="1"/>
  <c r="E133" i="1"/>
  <c r="F133" i="1" s="1"/>
  <c r="G133" i="1" s="1"/>
  <c r="I133" i="1" s="1"/>
  <c r="E134" i="1"/>
  <c r="F134" i="1" s="1"/>
  <c r="G134" i="1" s="1"/>
  <c r="E135" i="1"/>
  <c r="F135" i="1"/>
  <c r="G135" i="1" s="1"/>
  <c r="I135" i="1" s="1"/>
  <c r="E137" i="1"/>
  <c r="F137" i="1" s="1"/>
  <c r="G137" i="1" s="1"/>
  <c r="I137" i="1" s="1"/>
  <c r="E138" i="1"/>
  <c r="F138" i="1"/>
  <c r="G138" i="1"/>
  <c r="I138" i="1" s="1"/>
  <c r="E139" i="1"/>
  <c r="F139" i="1" s="1"/>
  <c r="G139" i="1" s="1"/>
  <c r="I139" i="1" s="1"/>
  <c r="E141" i="1"/>
  <c r="F141" i="1" s="1"/>
  <c r="G141" i="1" s="1"/>
  <c r="I141" i="1" s="1"/>
  <c r="E142" i="1"/>
  <c r="F142" i="1" s="1"/>
  <c r="E143" i="1"/>
  <c r="F143" i="1" s="1"/>
  <c r="G143" i="1" s="1"/>
  <c r="E145" i="1"/>
  <c r="F145" i="1"/>
  <c r="G145" i="1"/>
  <c r="I145" i="1" s="1"/>
  <c r="E146" i="1"/>
  <c r="F146" i="1" s="1"/>
  <c r="G146" i="1" s="1"/>
  <c r="I146" i="1" s="1"/>
  <c r="E147" i="1"/>
  <c r="F147" i="1"/>
  <c r="E149" i="1"/>
  <c r="F149" i="1" s="1"/>
  <c r="G149" i="1" s="1"/>
  <c r="I149" i="1" s="1"/>
  <c r="E150" i="1"/>
  <c r="F150" i="1"/>
  <c r="E151" i="1"/>
  <c r="F151" i="1"/>
  <c r="G151" i="1"/>
  <c r="I151" i="1" s="1"/>
  <c r="E153" i="1"/>
  <c r="F153" i="1" s="1"/>
  <c r="G153" i="1" s="1"/>
  <c r="E154" i="1"/>
  <c r="F154" i="1" s="1"/>
  <c r="G154" i="1" s="1"/>
  <c r="I154" i="1"/>
  <c r="E155" i="1"/>
  <c r="F155" i="1" s="1"/>
  <c r="E157" i="1"/>
  <c r="F157" i="1" s="1"/>
  <c r="G157" i="1" s="1"/>
  <c r="K157" i="1" s="1"/>
  <c r="E158" i="1"/>
  <c r="F158" i="1" s="1"/>
  <c r="G158" i="1" s="1"/>
  <c r="K158" i="1" s="1"/>
  <c r="E159" i="1"/>
  <c r="F159" i="1" s="1"/>
  <c r="G159" i="1" s="1"/>
  <c r="E161" i="1"/>
  <c r="F161" i="1" s="1"/>
  <c r="G161" i="1" s="1"/>
  <c r="I161" i="1" s="1"/>
  <c r="E162" i="1"/>
  <c r="F162" i="1"/>
  <c r="G162" i="1" s="1"/>
  <c r="I162" i="1" s="1"/>
  <c r="E163" i="1"/>
  <c r="F163" i="1" s="1"/>
  <c r="G163" i="1" s="1"/>
  <c r="E165" i="1"/>
  <c r="F165" i="1" s="1"/>
  <c r="E166" i="1"/>
  <c r="F166" i="1"/>
  <c r="G166" i="1" s="1"/>
  <c r="E167" i="1"/>
  <c r="F167" i="1"/>
  <c r="G167" i="1" s="1"/>
  <c r="I167" i="1" s="1"/>
  <c r="E169" i="1"/>
  <c r="F169" i="1" s="1"/>
  <c r="G169" i="1" s="1"/>
  <c r="K169" i="1" s="1"/>
  <c r="E170" i="1"/>
  <c r="F170" i="1"/>
  <c r="G170" i="1" s="1"/>
  <c r="I170" i="1" s="1"/>
  <c r="E171" i="1"/>
  <c r="F171" i="1" s="1"/>
  <c r="G171" i="1" s="1"/>
  <c r="E173" i="1"/>
  <c r="F173" i="1"/>
  <c r="E174" i="1"/>
  <c r="F174" i="1" s="1"/>
  <c r="G174" i="1" s="1"/>
  <c r="E175" i="1"/>
  <c r="F175" i="1" s="1"/>
  <c r="G175" i="1" s="1"/>
  <c r="I175" i="1" s="1"/>
  <c r="E177" i="1"/>
  <c r="F177" i="1"/>
  <c r="G177" i="1" s="1"/>
  <c r="I177" i="1" s="1"/>
  <c r="E178" i="1"/>
  <c r="F178" i="1" s="1"/>
  <c r="G178" i="1" s="1"/>
  <c r="I178" i="1" s="1"/>
  <c r="E179" i="1"/>
  <c r="F179" i="1"/>
  <c r="G179" i="1" s="1"/>
  <c r="I179" i="1" s="1"/>
  <c r="E181" i="1"/>
  <c r="F181" i="1" s="1"/>
  <c r="E182" i="1"/>
  <c r="F182" i="1" s="1"/>
  <c r="G182" i="1" s="1"/>
  <c r="I182" i="1" s="1"/>
  <c r="E183" i="1"/>
  <c r="F183" i="1"/>
  <c r="G183" i="1" s="1"/>
  <c r="I183" i="1" s="1"/>
  <c r="E185" i="1"/>
  <c r="F185" i="1" s="1"/>
  <c r="G185" i="1" s="1"/>
  <c r="I185" i="1" s="1"/>
  <c r="E186" i="1"/>
  <c r="F186" i="1"/>
  <c r="G186" i="1" s="1"/>
  <c r="I186" i="1" s="1"/>
  <c r="E187" i="1"/>
  <c r="F187" i="1" s="1"/>
  <c r="G187" i="1" s="1"/>
  <c r="E189" i="1"/>
  <c r="F189" i="1"/>
  <c r="E190" i="1"/>
  <c r="F190" i="1" s="1"/>
  <c r="G190" i="1" s="1"/>
  <c r="K190" i="1" s="1"/>
  <c r="E191" i="1"/>
  <c r="F191" i="1" s="1"/>
  <c r="G191" i="1" s="1"/>
  <c r="K191" i="1" s="1"/>
  <c r="E193" i="1"/>
  <c r="F193" i="1"/>
  <c r="G193" i="1" s="1"/>
  <c r="I193" i="1" s="1"/>
  <c r="E194" i="1"/>
  <c r="F194" i="1" s="1"/>
  <c r="G194" i="1" s="1"/>
  <c r="K194" i="1" s="1"/>
  <c r="E195" i="1"/>
  <c r="F195" i="1"/>
  <c r="G195" i="1" s="1"/>
  <c r="K195" i="1" s="1"/>
  <c r="E197" i="1"/>
  <c r="F197" i="1" s="1"/>
  <c r="E198" i="1"/>
  <c r="F198" i="1" s="1"/>
  <c r="G198" i="1" s="1"/>
  <c r="I198" i="1" s="1"/>
  <c r="E199" i="1"/>
  <c r="F199" i="1" s="1"/>
  <c r="G199" i="1" s="1"/>
  <c r="K199" i="1" s="1"/>
  <c r="E201" i="1"/>
  <c r="F201" i="1"/>
  <c r="G201" i="1" s="1"/>
  <c r="K201" i="1" s="1"/>
  <c r="E202" i="1"/>
  <c r="F202" i="1" s="1"/>
  <c r="G202" i="1" s="1"/>
  <c r="K202" i="1" s="1"/>
  <c r="E203" i="1"/>
  <c r="F203" i="1"/>
  <c r="E205" i="1"/>
  <c r="F205" i="1"/>
  <c r="E206" i="1"/>
  <c r="F206" i="1" s="1"/>
  <c r="G206" i="1" s="1"/>
  <c r="K206" i="1" s="1"/>
  <c r="E207" i="1"/>
  <c r="F207" i="1"/>
  <c r="G207" i="1" s="1"/>
  <c r="K207" i="1" s="1"/>
  <c r="E208" i="1"/>
  <c r="F208" i="1" s="1"/>
  <c r="G208" i="1" s="1"/>
  <c r="I208" i="1" s="1"/>
  <c r="E209" i="1"/>
  <c r="F209" i="1"/>
  <c r="G209" i="1" s="1"/>
  <c r="J209" i="1" s="1"/>
  <c r="E210" i="1"/>
  <c r="F210" i="1" s="1"/>
  <c r="E211" i="1"/>
  <c r="F211" i="1" s="1"/>
  <c r="G211" i="1" s="1"/>
  <c r="K211" i="1" s="1"/>
  <c r="E212" i="1"/>
  <c r="F212" i="1"/>
  <c r="E213" i="1"/>
  <c r="F213" i="1"/>
  <c r="G213" i="1"/>
  <c r="I213" i="1" s="1"/>
  <c r="E214" i="1"/>
  <c r="F214" i="1" s="1"/>
  <c r="E215" i="1"/>
  <c r="F215" i="1"/>
  <c r="E216" i="1"/>
  <c r="F216" i="1"/>
  <c r="E217" i="1"/>
  <c r="F217" i="1" s="1"/>
  <c r="G217" i="1" s="1"/>
  <c r="K217" i="1" s="1"/>
  <c r="E218" i="1"/>
  <c r="F218" i="1"/>
  <c r="E219" i="1"/>
  <c r="F219" i="1"/>
  <c r="E220" i="1"/>
  <c r="F220" i="1" s="1"/>
  <c r="G220" i="1" s="1"/>
  <c r="K220" i="1" s="1"/>
  <c r="E221" i="1"/>
  <c r="F221" i="1"/>
  <c r="G221" i="1" s="1"/>
  <c r="K221" i="1" s="1"/>
  <c r="E222" i="1"/>
  <c r="F222" i="1" s="1"/>
  <c r="E223" i="1"/>
  <c r="F223" i="1" s="1"/>
  <c r="G223" i="1" s="1"/>
  <c r="J223" i="1" s="1"/>
  <c r="E224" i="1"/>
  <c r="F224" i="1"/>
  <c r="G224" i="1"/>
  <c r="K224" i="1" s="1"/>
  <c r="E225" i="1"/>
  <c r="F225" i="1" s="1"/>
  <c r="G225" i="1" s="1"/>
  <c r="K225" i="1" s="1"/>
  <c r="E226" i="1"/>
  <c r="F226" i="1"/>
  <c r="E227" i="1"/>
  <c r="F227" i="1" s="1"/>
  <c r="E228" i="1"/>
  <c r="F228" i="1" s="1"/>
  <c r="E229" i="1"/>
  <c r="F229" i="1"/>
  <c r="G229" i="1" s="1"/>
  <c r="K229" i="1" s="1"/>
  <c r="E230" i="1"/>
  <c r="F230" i="1" s="1"/>
  <c r="E231" i="1"/>
  <c r="F231" i="1" s="1"/>
  <c r="G231" i="1" s="1"/>
  <c r="J231" i="1" s="1"/>
  <c r="E232" i="1"/>
  <c r="F232" i="1"/>
  <c r="E233" i="1"/>
  <c r="F233" i="1"/>
  <c r="G233" i="1"/>
  <c r="K233" i="1" s="1"/>
  <c r="E234" i="1"/>
  <c r="F234" i="1" s="1"/>
  <c r="E235" i="1"/>
  <c r="F235" i="1"/>
  <c r="E236" i="1"/>
  <c r="F236" i="1"/>
  <c r="G236" i="1"/>
  <c r="J236" i="1" s="1"/>
  <c r="E237" i="1"/>
  <c r="F237" i="1" s="1"/>
  <c r="G237" i="1" s="1"/>
  <c r="K237" i="1" s="1"/>
  <c r="E238" i="1"/>
  <c r="F238" i="1"/>
  <c r="E239" i="1"/>
  <c r="F239" i="1" s="1"/>
  <c r="G239" i="1" s="1"/>
  <c r="J239" i="1" s="1"/>
  <c r="E240" i="1"/>
  <c r="F240" i="1"/>
  <c r="G240" i="1" s="1"/>
  <c r="K240" i="1" s="1"/>
  <c r="E241" i="1"/>
  <c r="F241" i="1" s="1"/>
  <c r="G241" i="1" s="1"/>
  <c r="K241" i="1" s="1"/>
  <c r="E242" i="1"/>
  <c r="F242" i="1"/>
  <c r="E243" i="1"/>
  <c r="F243" i="1"/>
  <c r="G243" i="1" s="1"/>
  <c r="K243" i="1" s="1"/>
  <c r="E244" i="1"/>
  <c r="F244" i="1" s="1"/>
  <c r="E245" i="1"/>
  <c r="F245" i="1" s="1"/>
  <c r="G245" i="1" s="1"/>
  <c r="K245" i="1" s="1"/>
  <c r="E246" i="1"/>
  <c r="F246" i="1"/>
  <c r="E247" i="1"/>
  <c r="F247" i="1" s="1"/>
  <c r="E248" i="1"/>
  <c r="F248" i="1" s="1"/>
  <c r="G248" i="1" s="1"/>
  <c r="K248" i="1" s="1"/>
  <c r="E249" i="1"/>
  <c r="F249" i="1"/>
  <c r="G249" i="1" s="1"/>
  <c r="K249" i="1"/>
  <c r="E250" i="1"/>
  <c r="F250" i="1" s="1"/>
  <c r="E251" i="1"/>
  <c r="F251" i="1" s="1"/>
  <c r="E252" i="1"/>
  <c r="F252" i="1"/>
  <c r="G252" i="1" s="1"/>
  <c r="K252" i="1"/>
  <c r="E253" i="1"/>
  <c r="F253" i="1" s="1"/>
  <c r="E254" i="1"/>
  <c r="F254" i="1" s="1"/>
  <c r="E255" i="1"/>
  <c r="F255" i="1"/>
  <c r="E256" i="1"/>
  <c r="F256" i="1"/>
  <c r="G256" i="1"/>
  <c r="K256" i="1" s="1"/>
  <c r="E257" i="1"/>
  <c r="F257" i="1" s="1"/>
  <c r="G257" i="1" s="1"/>
  <c r="K257" i="1" s="1"/>
  <c r="E258" i="1"/>
  <c r="F258" i="1"/>
  <c r="E259" i="1"/>
  <c r="F259" i="1" s="1"/>
  <c r="E260" i="1"/>
  <c r="F260" i="1" s="1"/>
  <c r="E261" i="1"/>
  <c r="F261" i="1"/>
  <c r="E262" i="1"/>
  <c r="F262" i="1"/>
  <c r="E263" i="1"/>
  <c r="F263" i="1" s="1"/>
  <c r="G263" i="1" s="1"/>
  <c r="K263" i="1" s="1"/>
  <c r="E264" i="1"/>
  <c r="F264" i="1"/>
  <c r="G264" i="1" s="1"/>
  <c r="K264" i="1" s="1"/>
  <c r="E265" i="1"/>
  <c r="F265" i="1" s="1"/>
  <c r="G265" i="1" s="1"/>
  <c r="K265" i="1" s="1"/>
  <c r="E266" i="1"/>
  <c r="F266" i="1"/>
  <c r="E267" i="1"/>
  <c r="F267" i="1"/>
  <c r="E268" i="1"/>
  <c r="F268" i="1" s="1"/>
  <c r="G268" i="1" s="1"/>
  <c r="K268" i="1" s="1"/>
  <c r="E269" i="1"/>
  <c r="F269" i="1"/>
  <c r="E270" i="1"/>
  <c r="F270" i="1"/>
  <c r="E271" i="1"/>
  <c r="F271" i="1" s="1"/>
  <c r="E272" i="1"/>
  <c r="F272" i="1" s="1"/>
  <c r="G272" i="1" s="1"/>
  <c r="K272" i="1" s="1"/>
  <c r="E273" i="1"/>
  <c r="F273" i="1"/>
  <c r="E274" i="1"/>
  <c r="F274" i="1" s="1"/>
  <c r="E275" i="1"/>
  <c r="F275" i="1" s="1"/>
  <c r="G275" i="1" s="1"/>
  <c r="K275" i="1" s="1"/>
  <c r="E276" i="1"/>
  <c r="F276" i="1"/>
  <c r="E277" i="1"/>
  <c r="F277" i="1"/>
  <c r="G277" i="1" s="1"/>
  <c r="K277" i="1" s="1"/>
  <c r="E278" i="1"/>
  <c r="F278" i="1" s="1"/>
  <c r="E279" i="1"/>
  <c r="F279" i="1"/>
  <c r="F16" i="1"/>
  <c r="F17" i="1" s="1"/>
  <c r="C17" i="1"/>
  <c r="H21" i="1"/>
  <c r="Q21" i="1"/>
  <c r="Q22" i="1"/>
  <c r="Q23" i="1"/>
  <c r="Q24" i="1"/>
  <c r="Q25" i="1"/>
  <c r="Q26" i="1"/>
  <c r="Q27" i="1"/>
  <c r="Q28" i="1"/>
  <c r="Q29" i="1"/>
  <c r="Q30" i="1"/>
  <c r="G31" i="1"/>
  <c r="H31" i="1" s="1"/>
  <c r="Q31" i="1"/>
  <c r="Q32" i="1"/>
  <c r="Q33" i="1"/>
  <c r="Q34" i="1"/>
  <c r="H35" i="1"/>
  <c r="Q35" i="1"/>
  <c r="Q36" i="1"/>
  <c r="Q37" i="1"/>
  <c r="Q38" i="1"/>
  <c r="H39" i="1"/>
  <c r="Q39" i="1"/>
  <c r="Q40" i="1"/>
  <c r="Q41" i="1"/>
  <c r="Q42" i="1"/>
  <c r="H43" i="1"/>
  <c r="Q43" i="1"/>
  <c r="Q44" i="1"/>
  <c r="Q45" i="1"/>
  <c r="Q46" i="1"/>
  <c r="H47" i="1"/>
  <c r="Q47" i="1"/>
  <c r="Q48" i="1"/>
  <c r="Q49" i="1"/>
  <c r="Q50" i="1"/>
  <c r="Q51" i="1"/>
  <c r="Q52" i="1"/>
  <c r="H53" i="1"/>
  <c r="Q53" i="1"/>
  <c r="Q54" i="1"/>
  <c r="H55" i="1"/>
  <c r="Q55" i="1"/>
  <c r="Q56" i="1"/>
  <c r="Q57" i="1"/>
  <c r="Q58" i="1"/>
  <c r="Q59" i="1"/>
  <c r="Q60" i="1"/>
  <c r="H61" i="1"/>
  <c r="Q61" i="1"/>
  <c r="Q62" i="1"/>
  <c r="Q63" i="1"/>
  <c r="Q64" i="1"/>
  <c r="Q65" i="1"/>
  <c r="Q66" i="1"/>
  <c r="Q67" i="1"/>
  <c r="Q68" i="1"/>
  <c r="Q69" i="1"/>
  <c r="I70" i="1"/>
  <c r="Q70" i="1"/>
  <c r="Q71" i="1"/>
  <c r="Q72" i="1"/>
  <c r="Q73" i="1"/>
  <c r="Q74" i="1"/>
  <c r="Q75" i="1"/>
  <c r="Q76" i="1"/>
  <c r="G77" i="1"/>
  <c r="I77" i="1"/>
  <c r="Q77" i="1"/>
  <c r="Q78" i="1"/>
  <c r="Q79" i="1"/>
  <c r="Q80" i="1"/>
  <c r="Q81" i="1"/>
  <c r="Q82" i="1"/>
  <c r="G83" i="1"/>
  <c r="I83" i="1" s="1"/>
  <c r="Q83" i="1"/>
  <c r="Q84" i="1"/>
  <c r="Q85" i="1"/>
  <c r="Q86" i="1"/>
  <c r="G87" i="1"/>
  <c r="I87" i="1"/>
  <c r="Q87" i="1"/>
  <c r="Q88" i="1"/>
  <c r="Q89" i="1"/>
  <c r="Q90" i="1"/>
  <c r="G91" i="1"/>
  <c r="I91" i="1"/>
  <c r="Q91" i="1"/>
  <c r="Q92" i="1"/>
  <c r="Q93" i="1"/>
  <c r="Q94" i="1"/>
  <c r="Q95" i="1"/>
  <c r="Q96" i="1"/>
  <c r="G97" i="1"/>
  <c r="I97" i="1"/>
  <c r="Q97" i="1"/>
  <c r="Q98" i="1"/>
  <c r="Q99" i="1"/>
  <c r="Q100" i="1"/>
  <c r="G101" i="1"/>
  <c r="I101" i="1"/>
  <c r="Q101" i="1"/>
  <c r="Q102" i="1"/>
  <c r="Q103" i="1"/>
  <c r="Q104" i="1"/>
  <c r="Q105" i="1"/>
  <c r="Q106" i="1"/>
  <c r="G107" i="1"/>
  <c r="K107" i="1"/>
  <c r="Q107" i="1"/>
  <c r="Q108" i="1"/>
  <c r="G109" i="1"/>
  <c r="I109" i="1"/>
  <c r="Q109" i="1"/>
  <c r="I110" i="1"/>
  <c r="Q110" i="1"/>
  <c r="Q111" i="1"/>
  <c r="Q112" i="1"/>
  <c r="Q113" i="1"/>
  <c r="Q114" i="1"/>
  <c r="Q115" i="1"/>
  <c r="Q116" i="1"/>
  <c r="G117" i="1"/>
  <c r="I117" i="1" s="1"/>
  <c r="Q117" i="1"/>
  <c r="Q118" i="1"/>
  <c r="Q119" i="1"/>
  <c r="Q120" i="1"/>
  <c r="Q121" i="1"/>
  <c r="Q122" i="1"/>
  <c r="Q123" i="1"/>
  <c r="Q124" i="1"/>
  <c r="Q125" i="1"/>
  <c r="Q126" i="1"/>
  <c r="G127" i="1"/>
  <c r="I127" i="1" s="1"/>
  <c r="Q127" i="1"/>
  <c r="Q128" i="1"/>
  <c r="Q129" i="1"/>
  <c r="Q130" i="1"/>
  <c r="I131" i="1"/>
  <c r="Q131" i="1"/>
  <c r="Q132" i="1"/>
  <c r="Q133" i="1"/>
  <c r="I134" i="1"/>
  <c r="Q134" i="1"/>
  <c r="Q135" i="1"/>
  <c r="Q136" i="1"/>
  <c r="Q137" i="1"/>
  <c r="Q138" i="1"/>
  <c r="Q139" i="1"/>
  <c r="Q140" i="1"/>
  <c r="Q141" i="1"/>
  <c r="G142" i="1"/>
  <c r="I142" i="1" s="1"/>
  <c r="Q142" i="1"/>
  <c r="I143" i="1"/>
  <c r="Q143" i="1"/>
  <c r="Q144" i="1"/>
  <c r="Q145" i="1"/>
  <c r="Q146" i="1"/>
  <c r="G147" i="1"/>
  <c r="I147" i="1" s="1"/>
  <c r="Q147" i="1"/>
  <c r="Q148" i="1"/>
  <c r="Q149" i="1"/>
  <c r="G150" i="1"/>
  <c r="I150" i="1" s="1"/>
  <c r="Q150" i="1"/>
  <c r="Q151" i="1"/>
  <c r="Q152" i="1"/>
  <c r="I153" i="1"/>
  <c r="Q153" i="1"/>
  <c r="Q154" i="1"/>
  <c r="G155" i="1"/>
  <c r="K155" i="1" s="1"/>
  <c r="Q155" i="1"/>
  <c r="Q156" i="1"/>
  <c r="Q157" i="1"/>
  <c r="Q158" i="1"/>
  <c r="K159" i="1"/>
  <c r="Q159" i="1"/>
  <c r="Q160" i="1"/>
  <c r="Q161" i="1"/>
  <c r="Q162" i="1"/>
  <c r="K163" i="1"/>
  <c r="Q163" i="1"/>
  <c r="Q164" i="1"/>
  <c r="G165" i="1"/>
  <c r="I165" i="1" s="1"/>
  <c r="Q165" i="1"/>
  <c r="K166" i="1"/>
  <c r="Q166" i="1"/>
  <c r="Q167" i="1"/>
  <c r="Q168" i="1"/>
  <c r="Q169" i="1"/>
  <c r="Q170" i="1"/>
  <c r="I171" i="1"/>
  <c r="Q171" i="1"/>
  <c r="Q172" i="1"/>
  <c r="G173" i="1"/>
  <c r="I173" i="1"/>
  <c r="Q173" i="1"/>
  <c r="I174" i="1"/>
  <c r="Q174" i="1"/>
  <c r="Q175" i="1"/>
  <c r="Q176" i="1"/>
  <c r="Q177" i="1"/>
  <c r="Q178" i="1"/>
  <c r="Q179" i="1"/>
  <c r="Q180" i="1"/>
  <c r="G181" i="1"/>
  <c r="I181" i="1" s="1"/>
  <c r="Q181" i="1"/>
  <c r="Q182" i="1"/>
  <c r="Q183" i="1"/>
  <c r="Q184" i="1"/>
  <c r="Q185" i="1"/>
  <c r="Q186" i="1"/>
  <c r="I187" i="1"/>
  <c r="Q187" i="1"/>
  <c r="Q188" i="1"/>
  <c r="G189" i="1"/>
  <c r="K189" i="1" s="1"/>
  <c r="Q189" i="1"/>
  <c r="Q190" i="1"/>
  <c r="Q191" i="1"/>
  <c r="Q192" i="1"/>
  <c r="Q193" i="1"/>
  <c r="Q194" i="1"/>
  <c r="Q195" i="1"/>
  <c r="Q196" i="1"/>
  <c r="G197" i="1"/>
  <c r="I197" i="1"/>
  <c r="Q197" i="1"/>
  <c r="Q198" i="1"/>
  <c r="Q199" i="1"/>
  <c r="Q200" i="1"/>
  <c r="Q201" i="1"/>
  <c r="Q202" i="1"/>
  <c r="G203" i="1"/>
  <c r="K203" i="1"/>
  <c r="Q203" i="1"/>
  <c r="Q204" i="1"/>
  <c r="G205" i="1"/>
  <c r="K205" i="1" s="1"/>
  <c r="Q205" i="1"/>
  <c r="Q206" i="1"/>
  <c r="Q207" i="1"/>
  <c r="Q208" i="1"/>
  <c r="Q209" i="1"/>
  <c r="G210" i="1"/>
  <c r="J210" i="1"/>
  <c r="Q210" i="1"/>
  <c r="Q211" i="1"/>
  <c r="G212" i="1"/>
  <c r="I212" i="1" s="1"/>
  <c r="Q212" i="1"/>
  <c r="Q213" i="1"/>
  <c r="G214" i="1"/>
  <c r="J214" i="1" s="1"/>
  <c r="Q214" i="1"/>
  <c r="G215" i="1"/>
  <c r="J215" i="1"/>
  <c r="Q215" i="1"/>
  <c r="G216" i="1"/>
  <c r="K216" i="1"/>
  <c r="Q216" i="1"/>
  <c r="Q217" i="1"/>
  <c r="G218" i="1"/>
  <c r="K218" i="1"/>
  <c r="Q218" i="1"/>
  <c r="G219" i="1"/>
  <c r="K219" i="1"/>
  <c r="Q219" i="1"/>
  <c r="Q220" i="1"/>
  <c r="Q221" i="1"/>
  <c r="G222" i="1"/>
  <c r="J222" i="1"/>
  <c r="Q222" i="1"/>
  <c r="Q223" i="1"/>
  <c r="Q224" i="1"/>
  <c r="Q225" i="1"/>
  <c r="G226" i="1"/>
  <c r="K226" i="1" s="1"/>
  <c r="Q226" i="1"/>
  <c r="G227" i="1"/>
  <c r="K227" i="1"/>
  <c r="Q227" i="1"/>
  <c r="G228" i="1"/>
  <c r="K228" i="1"/>
  <c r="Q228" i="1"/>
  <c r="Q229" i="1"/>
  <c r="G230" i="1"/>
  <c r="K230" i="1"/>
  <c r="Q230" i="1"/>
  <c r="Q231" i="1"/>
  <c r="G232" i="1"/>
  <c r="K232" i="1" s="1"/>
  <c r="Q232" i="1"/>
  <c r="Q233" i="1"/>
  <c r="G234" i="1"/>
  <c r="K234" i="1" s="1"/>
  <c r="Q234" i="1"/>
  <c r="G235" i="1"/>
  <c r="K235" i="1" s="1"/>
  <c r="Q235" i="1"/>
  <c r="Q236" i="1"/>
  <c r="Q237" i="1"/>
  <c r="G238" i="1"/>
  <c r="K238" i="1" s="1"/>
  <c r="Q238" i="1"/>
  <c r="Q239" i="1"/>
  <c r="Q240" i="1"/>
  <c r="Q241" i="1"/>
  <c r="G242" i="1"/>
  <c r="J242" i="1"/>
  <c r="Q242" i="1"/>
  <c r="Q243" i="1"/>
  <c r="G244" i="1"/>
  <c r="K244" i="1" s="1"/>
  <c r="Q244" i="1"/>
  <c r="Q245" i="1"/>
  <c r="G246" i="1"/>
  <c r="K246" i="1" s="1"/>
  <c r="Q246" i="1"/>
  <c r="G247" i="1"/>
  <c r="K247" i="1" s="1"/>
  <c r="Q247" i="1"/>
  <c r="Q248" i="1"/>
  <c r="Q249" i="1"/>
  <c r="G250" i="1"/>
  <c r="K250" i="1"/>
  <c r="Q250" i="1"/>
  <c r="G251" i="1"/>
  <c r="K251" i="1"/>
  <c r="Q251" i="1"/>
  <c r="Q252" i="1"/>
  <c r="G253" i="1"/>
  <c r="K253" i="1"/>
  <c r="Q253" i="1"/>
  <c r="G254" i="1"/>
  <c r="K254" i="1" s="1"/>
  <c r="Q254" i="1"/>
  <c r="G255" i="1"/>
  <c r="K255" i="1"/>
  <c r="Q255" i="1"/>
  <c r="Q256" i="1"/>
  <c r="Q257" i="1"/>
  <c r="G258" i="1"/>
  <c r="K258" i="1" s="1"/>
  <c r="Q258" i="1"/>
  <c r="G259" i="1"/>
  <c r="K259" i="1"/>
  <c r="Q259" i="1"/>
  <c r="G260" i="1"/>
  <c r="K260" i="1"/>
  <c r="Q260" i="1"/>
  <c r="G261" i="1"/>
  <c r="K261" i="1"/>
  <c r="Q261" i="1"/>
  <c r="G262" i="1"/>
  <c r="K262" i="1" s="1"/>
  <c r="Q262" i="1"/>
  <c r="Q263" i="1"/>
  <c r="Q264" i="1"/>
  <c r="Q265" i="1"/>
  <c r="G266" i="1"/>
  <c r="K266" i="1"/>
  <c r="Q266" i="1"/>
  <c r="G267" i="1"/>
  <c r="K267" i="1"/>
  <c r="Q267" i="1"/>
  <c r="Q268" i="1"/>
  <c r="G269" i="1"/>
  <c r="K269" i="1"/>
  <c r="Q269" i="1"/>
  <c r="G270" i="1"/>
  <c r="K270" i="1" s="1"/>
  <c r="Q270" i="1"/>
  <c r="G271" i="1"/>
  <c r="K271" i="1" s="1"/>
  <c r="Q271" i="1"/>
  <c r="Q272" i="1"/>
  <c r="G273" i="1"/>
  <c r="K273" i="1"/>
  <c r="Q273" i="1"/>
  <c r="G274" i="1"/>
  <c r="K274" i="1"/>
  <c r="Q274" i="1"/>
  <c r="Q275" i="1"/>
  <c r="G276" i="1"/>
  <c r="K276" i="1" s="1"/>
  <c r="Q276" i="1"/>
  <c r="Q277" i="1"/>
  <c r="G278" i="1"/>
  <c r="K278" i="1" s="1"/>
  <c r="Q278" i="1"/>
  <c r="G279" i="1"/>
  <c r="K279" i="1" s="1"/>
  <c r="Q279" i="1"/>
  <c r="Q280" i="1"/>
  <c r="Q281" i="1"/>
  <c r="Q282" i="1"/>
  <c r="Q283" i="1"/>
  <c r="Q284" i="1"/>
  <c r="Q285" i="1"/>
  <c r="Q286" i="1"/>
  <c r="Q287" i="1"/>
  <c r="K288" i="1"/>
  <c r="Q288" i="1"/>
  <c r="Q289" i="1"/>
  <c r="K290" i="1"/>
  <c r="Q290" i="1"/>
  <c r="Q291" i="1"/>
  <c r="Q292" i="1"/>
  <c r="K293" i="1"/>
  <c r="Q293" i="1"/>
  <c r="Q294" i="1"/>
  <c r="Q295" i="1"/>
  <c r="K296" i="1"/>
  <c r="Q296" i="1"/>
  <c r="Q297" i="1"/>
  <c r="K298" i="1"/>
  <c r="Q298" i="1"/>
  <c r="Q299" i="1"/>
  <c r="Q300" i="1"/>
  <c r="Q301" i="1"/>
  <c r="Q302" i="1"/>
  <c r="Q303" i="1"/>
  <c r="Q304" i="1"/>
  <c r="L305" i="1"/>
  <c r="Q305" i="1"/>
  <c r="K308" i="1"/>
  <c r="Q308" i="1"/>
  <c r="Q309" i="1"/>
  <c r="Q310" i="1"/>
  <c r="Q312" i="1"/>
  <c r="Q306" i="1"/>
  <c r="Q307" i="1"/>
  <c r="Q311" i="1"/>
  <c r="G11" i="2"/>
  <c r="F11" i="2"/>
  <c r="E142" i="2"/>
  <c r="F142" i="2" s="1"/>
  <c r="G142" i="2" s="1"/>
  <c r="E143" i="2"/>
  <c r="F143" i="2"/>
  <c r="G143" i="2"/>
  <c r="N143" i="2" s="1"/>
  <c r="E144" i="2"/>
  <c r="F144" i="2"/>
  <c r="G144" i="2"/>
  <c r="E145" i="2"/>
  <c r="F145" i="2" s="1"/>
  <c r="G145" i="2" s="1"/>
  <c r="E146" i="2"/>
  <c r="F146" i="2"/>
  <c r="G146" i="2" s="1"/>
  <c r="E147" i="2"/>
  <c r="F147" i="2" s="1"/>
  <c r="G147" i="2" s="1"/>
  <c r="K147" i="2" s="1"/>
  <c r="E148" i="2"/>
  <c r="F148" i="2" s="1"/>
  <c r="G148" i="2" s="1"/>
  <c r="L148" i="2" s="1"/>
  <c r="E149" i="2"/>
  <c r="F149" i="2"/>
  <c r="G149" i="2" s="1"/>
  <c r="K149" i="2" s="1"/>
  <c r="E150" i="2"/>
  <c r="F150" i="2" s="1"/>
  <c r="G150" i="2" s="1"/>
  <c r="K150" i="2" s="1"/>
  <c r="E151" i="2"/>
  <c r="F151" i="2"/>
  <c r="G151" i="2" s="1"/>
  <c r="K151" i="2"/>
  <c r="E152" i="2"/>
  <c r="F152" i="2" s="1"/>
  <c r="G152" i="2" s="1"/>
  <c r="K152" i="2" s="1"/>
  <c r="E153" i="2"/>
  <c r="F153" i="2"/>
  <c r="G153" i="2"/>
  <c r="K153" i="2" s="1"/>
  <c r="E154" i="2"/>
  <c r="F154" i="2"/>
  <c r="G154" i="2" s="1"/>
  <c r="K154" i="2" s="1"/>
  <c r="E155" i="2"/>
  <c r="F155" i="2" s="1"/>
  <c r="G155" i="2" s="1"/>
  <c r="E156" i="2"/>
  <c r="F156" i="2" s="1"/>
  <c r="G156" i="2" s="1"/>
  <c r="K156" i="2" s="1"/>
  <c r="E157" i="2"/>
  <c r="F157" i="2" s="1"/>
  <c r="G157" i="2" s="1"/>
  <c r="E158" i="2"/>
  <c r="F158" i="2"/>
  <c r="G158" i="2"/>
  <c r="K158" i="2" s="1"/>
  <c r="E159" i="2"/>
  <c r="F159" i="2"/>
  <c r="G159" i="2"/>
  <c r="E160" i="2"/>
  <c r="F160" i="2" s="1"/>
  <c r="G160" i="2" s="1"/>
  <c r="E161" i="2"/>
  <c r="F161" i="2"/>
  <c r="G161" i="2" s="1"/>
  <c r="E162" i="2"/>
  <c r="F162" i="2"/>
  <c r="G162" i="2" s="1"/>
  <c r="K162" i="2" s="1"/>
  <c r="E163" i="2"/>
  <c r="F163" i="2" s="1"/>
  <c r="G163" i="2" s="1"/>
  <c r="K163" i="2" s="1"/>
  <c r="E164" i="2"/>
  <c r="F164" i="2" s="1"/>
  <c r="G164" i="2"/>
  <c r="K164" i="2" s="1"/>
  <c r="E165" i="2"/>
  <c r="F165" i="2" s="1"/>
  <c r="G165" i="2" s="1"/>
  <c r="K165" i="2" s="1"/>
  <c r="E166" i="2"/>
  <c r="F166" i="2"/>
  <c r="G166" i="2" s="1"/>
  <c r="E167" i="2"/>
  <c r="F167" i="2"/>
  <c r="G167" i="2" s="1"/>
  <c r="L167" i="2" s="1"/>
  <c r="E168" i="2"/>
  <c r="F168" i="2" s="1"/>
  <c r="G168" i="2" s="1"/>
  <c r="E169" i="2"/>
  <c r="F169" i="2" s="1"/>
  <c r="G169" i="2" s="1"/>
  <c r="N169" i="2" s="1"/>
  <c r="E170" i="2"/>
  <c r="F170" i="2" s="1"/>
  <c r="G170" i="2" s="1"/>
  <c r="E171" i="2"/>
  <c r="F171" i="2"/>
  <c r="G171" i="2"/>
  <c r="K171" i="2" s="1"/>
  <c r="E172" i="2"/>
  <c r="F172" i="2"/>
  <c r="G172" i="2"/>
  <c r="E173" i="2"/>
  <c r="F173" i="2" s="1"/>
  <c r="G173" i="2" s="1"/>
  <c r="K173" i="2"/>
  <c r="E174" i="2"/>
  <c r="F174" i="2" s="1"/>
  <c r="G174" i="2" s="1"/>
  <c r="K174" i="2" s="1"/>
  <c r="E175" i="2"/>
  <c r="F175" i="2" s="1"/>
  <c r="G175" i="2" s="1"/>
  <c r="K175" i="2" s="1"/>
  <c r="E176" i="2"/>
  <c r="F176" i="2" s="1"/>
  <c r="G176" i="2" s="1"/>
  <c r="K176" i="2" s="1"/>
  <c r="E177" i="2"/>
  <c r="F177" i="2" s="1"/>
  <c r="G177" i="2" s="1"/>
  <c r="K177" i="2" s="1"/>
  <c r="E178" i="2"/>
  <c r="F178" i="2"/>
  <c r="G178" i="2" s="1"/>
  <c r="K178" i="2" s="1"/>
  <c r="E179" i="2"/>
  <c r="F179" i="2"/>
  <c r="G179" i="2" s="1"/>
  <c r="K179" i="2" s="1"/>
  <c r="E180" i="2"/>
  <c r="F180" i="2" s="1"/>
  <c r="G180" i="2" s="1"/>
  <c r="E181" i="2"/>
  <c r="F181" i="2"/>
  <c r="G181" i="2" s="1"/>
  <c r="K181" i="2"/>
  <c r="E182" i="2"/>
  <c r="F182" i="2" s="1"/>
  <c r="G182" i="2" s="1"/>
  <c r="E183" i="2"/>
  <c r="F183" i="2"/>
  <c r="G183" i="2" s="1"/>
  <c r="K183" i="2" s="1"/>
  <c r="E184" i="2"/>
  <c r="F184" i="2" s="1"/>
  <c r="G184" i="2" s="1"/>
  <c r="K184" i="2" s="1"/>
  <c r="E14" i="2"/>
  <c r="E15" i="2" s="1"/>
  <c r="E21" i="2"/>
  <c r="F21" i="2"/>
  <c r="G21" i="2"/>
  <c r="H21" i="2" s="1"/>
  <c r="E22" i="2"/>
  <c r="F22" i="2"/>
  <c r="E23" i="2"/>
  <c r="F23" i="2" s="1"/>
  <c r="E24" i="2"/>
  <c r="F24" i="2" s="1"/>
  <c r="G24" i="2" s="1"/>
  <c r="E25" i="2"/>
  <c r="F25" i="2"/>
  <c r="G25" i="2" s="1"/>
  <c r="N25" i="2" s="1"/>
  <c r="E26" i="2"/>
  <c r="F26" i="2"/>
  <c r="G26" i="2" s="1"/>
  <c r="I26" i="2" s="1"/>
  <c r="E27" i="2"/>
  <c r="F27" i="2"/>
  <c r="E28" i="2"/>
  <c r="F28" i="2"/>
  <c r="G28" i="2" s="1"/>
  <c r="E29" i="2"/>
  <c r="F29" i="2" s="1"/>
  <c r="G29" i="2"/>
  <c r="N29" i="2" s="1"/>
  <c r="E30" i="2"/>
  <c r="F30" i="2" s="1"/>
  <c r="G30" i="2" s="1"/>
  <c r="E31" i="2"/>
  <c r="F31" i="2" s="1"/>
  <c r="G31" i="2" s="1"/>
  <c r="E32" i="2"/>
  <c r="F32" i="2" s="1"/>
  <c r="G32" i="2" s="1"/>
  <c r="I32" i="2" s="1"/>
  <c r="E33" i="2"/>
  <c r="F33" i="2"/>
  <c r="G33" i="2"/>
  <c r="E34" i="2"/>
  <c r="F34" i="2"/>
  <c r="G34" i="2" s="1"/>
  <c r="I34" i="2"/>
  <c r="E35" i="2"/>
  <c r="F35" i="2" s="1"/>
  <c r="G35" i="2" s="1"/>
  <c r="J35" i="2" s="1"/>
  <c r="E36" i="2"/>
  <c r="F36" i="2"/>
  <c r="G36" i="2" s="1"/>
  <c r="J36" i="2" s="1"/>
  <c r="E37" i="2"/>
  <c r="F37" i="2"/>
  <c r="G37" i="2"/>
  <c r="J37" i="2" s="1"/>
  <c r="E38" i="2"/>
  <c r="F38" i="2"/>
  <c r="G38" i="2" s="1"/>
  <c r="J38" i="2" s="1"/>
  <c r="E39" i="2"/>
  <c r="F39" i="2" s="1"/>
  <c r="G39" i="2" s="1"/>
  <c r="J39" i="2" s="1"/>
  <c r="E40" i="2"/>
  <c r="F40" i="2" s="1"/>
  <c r="G40" i="2" s="1"/>
  <c r="E41" i="2"/>
  <c r="F41" i="2" s="1"/>
  <c r="G41" i="2" s="1"/>
  <c r="J41" i="2" s="1"/>
  <c r="E42" i="2"/>
  <c r="F42" i="2"/>
  <c r="E43" i="2"/>
  <c r="F43" i="2"/>
  <c r="E44" i="2"/>
  <c r="F44" i="2"/>
  <c r="G44" i="2" s="1"/>
  <c r="E45" i="2"/>
  <c r="F45" i="2" s="1"/>
  <c r="G45" i="2" s="1"/>
  <c r="J45" i="2" s="1"/>
  <c r="E46" i="2"/>
  <c r="F46" i="2" s="1"/>
  <c r="G46" i="2" s="1"/>
  <c r="E47" i="2"/>
  <c r="F47" i="2" s="1"/>
  <c r="G47" i="2" s="1"/>
  <c r="E48" i="2"/>
  <c r="F48" i="2"/>
  <c r="G48" i="2" s="1"/>
  <c r="E49" i="2"/>
  <c r="F49" i="2"/>
  <c r="G49" i="2"/>
  <c r="E50" i="2"/>
  <c r="F50" i="2"/>
  <c r="G50" i="2" s="1"/>
  <c r="J50" i="2" s="1"/>
  <c r="E51" i="2"/>
  <c r="F51" i="2" s="1"/>
  <c r="E52" i="2"/>
  <c r="F52" i="2"/>
  <c r="G52" i="2" s="1"/>
  <c r="J52" i="2" s="1"/>
  <c r="E53" i="2"/>
  <c r="F53" i="2"/>
  <c r="G53" i="2" s="1"/>
  <c r="J53" i="2" s="1"/>
  <c r="E54" i="2"/>
  <c r="F54" i="2"/>
  <c r="E55" i="2"/>
  <c r="F55" i="2" s="1"/>
  <c r="E56" i="2"/>
  <c r="F56" i="2" s="1"/>
  <c r="G56" i="2" s="1"/>
  <c r="K56" i="2" s="1"/>
  <c r="E57" i="2"/>
  <c r="F57" i="2" s="1"/>
  <c r="G57" i="2" s="1"/>
  <c r="K57" i="2" s="1"/>
  <c r="E58" i="2"/>
  <c r="F58" i="2" s="1"/>
  <c r="G58" i="2" s="1"/>
  <c r="K58" i="2" s="1"/>
  <c r="E59" i="2"/>
  <c r="F59" i="2"/>
  <c r="E60" i="2"/>
  <c r="F60" i="2"/>
  <c r="G60" i="2" s="1"/>
  <c r="K60" i="2" s="1"/>
  <c r="E61" i="2"/>
  <c r="F61" i="2" s="1"/>
  <c r="G61" i="2" s="1"/>
  <c r="J61" i="2" s="1"/>
  <c r="E62" i="2"/>
  <c r="F62" i="2" s="1"/>
  <c r="G62" i="2" s="1"/>
  <c r="E63" i="2"/>
  <c r="F63" i="2" s="1"/>
  <c r="G63" i="2" s="1"/>
  <c r="E64" i="2"/>
  <c r="F64" i="2"/>
  <c r="G64" i="2" s="1"/>
  <c r="E65" i="2"/>
  <c r="F65" i="2"/>
  <c r="G65" i="2" s="1"/>
  <c r="J65" i="2" s="1"/>
  <c r="E66" i="2"/>
  <c r="F66" i="2" s="1"/>
  <c r="G66" i="2" s="1"/>
  <c r="J66" i="2" s="1"/>
  <c r="E67" i="2"/>
  <c r="F67" i="2" s="1"/>
  <c r="E68" i="2"/>
  <c r="F68" i="2" s="1"/>
  <c r="G68" i="2" s="1"/>
  <c r="K68" i="2" s="1"/>
  <c r="E69" i="2"/>
  <c r="F69" i="2" s="1"/>
  <c r="G69" i="2" s="1"/>
  <c r="I69" i="2" s="1"/>
  <c r="E70" i="2"/>
  <c r="F70" i="2"/>
  <c r="E71" i="2"/>
  <c r="F71" i="2" s="1"/>
  <c r="G71" i="2" s="1"/>
  <c r="I71" i="2" s="1"/>
  <c r="E72" i="2"/>
  <c r="F72" i="2"/>
  <c r="G72" i="2" s="1"/>
  <c r="E73" i="2"/>
  <c r="F73" i="2"/>
  <c r="G73" i="2" s="1"/>
  <c r="I73" i="2"/>
  <c r="E74" i="2"/>
  <c r="F74" i="2" s="1"/>
  <c r="E75" i="2"/>
  <c r="F75" i="2"/>
  <c r="G75" i="2" s="1"/>
  <c r="I75" i="2" s="1"/>
  <c r="E76" i="2"/>
  <c r="F76" i="2"/>
  <c r="E77" i="2"/>
  <c r="F77" i="2"/>
  <c r="G77" i="2"/>
  <c r="J77" i="2" s="1"/>
  <c r="E78" i="2"/>
  <c r="F78" i="2"/>
  <c r="G78" i="2" s="1"/>
  <c r="J78" i="2" s="1"/>
  <c r="E79" i="2"/>
  <c r="F79" i="2" s="1"/>
  <c r="E80" i="2"/>
  <c r="F80" i="2" s="1"/>
  <c r="G80" i="2" s="1"/>
  <c r="E81" i="2"/>
  <c r="F81" i="2" s="1"/>
  <c r="G81" i="2" s="1"/>
  <c r="J81" i="2" s="1"/>
  <c r="E82" i="2"/>
  <c r="F82" i="2"/>
  <c r="G82" i="2" s="1"/>
  <c r="E83" i="2"/>
  <c r="F83" i="2" s="1"/>
  <c r="E84" i="2"/>
  <c r="F84" i="2" s="1"/>
  <c r="G84" i="2"/>
  <c r="J84" i="2" s="1"/>
  <c r="E85" i="2"/>
  <c r="F85" i="2"/>
  <c r="E86" i="2"/>
  <c r="F86" i="2" s="1"/>
  <c r="G86" i="2" s="1"/>
  <c r="E87" i="2"/>
  <c r="F87" i="2" s="1"/>
  <c r="G87" i="2" s="1"/>
  <c r="E88" i="2"/>
  <c r="F88" i="2"/>
  <c r="G88" i="2" s="1"/>
  <c r="I88" i="2" s="1"/>
  <c r="E89" i="2"/>
  <c r="F89" i="2"/>
  <c r="E90" i="2"/>
  <c r="F90" i="2" s="1"/>
  <c r="E91" i="2"/>
  <c r="F91" i="2" s="1"/>
  <c r="G91" i="2"/>
  <c r="J91" i="2"/>
  <c r="E92" i="2"/>
  <c r="F92" i="2"/>
  <c r="G92" i="2" s="1"/>
  <c r="I92" i="2" s="1"/>
  <c r="E93" i="2"/>
  <c r="F93" i="2" s="1"/>
  <c r="G93" i="2" s="1"/>
  <c r="I93" i="2" s="1"/>
  <c r="E94" i="2"/>
  <c r="F94" i="2" s="1"/>
  <c r="G94" i="2" s="1"/>
  <c r="E95" i="2"/>
  <c r="F95" i="2" s="1"/>
  <c r="G95" i="2" s="1"/>
  <c r="J95" i="2" s="1"/>
  <c r="E96" i="2"/>
  <c r="F96" i="2"/>
  <c r="E97" i="2"/>
  <c r="F97" i="2" s="1"/>
  <c r="E98" i="2"/>
  <c r="F98" i="2" s="1"/>
  <c r="G98" i="2"/>
  <c r="I98" i="2" s="1"/>
  <c r="E99" i="2"/>
  <c r="F99" i="2"/>
  <c r="G99" i="2" s="1"/>
  <c r="E100" i="2"/>
  <c r="F100" i="2" s="1"/>
  <c r="G100" i="2" s="1"/>
  <c r="J100" i="2" s="1"/>
  <c r="E101" i="2"/>
  <c r="F101" i="2" s="1"/>
  <c r="G101" i="2" s="1"/>
  <c r="I101" i="2" s="1"/>
  <c r="E102" i="2"/>
  <c r="F102" i="2" s="1"/>
  <c r="G102" i="2" s="1"/>
  <c r="I102" i="2" s="1"/>
  <c r="E103" i="2"/>
  <c r="F103" i="2"/>
  <c r="E104" i="2"/>
  <c r="F104" i="2"/>
  <c r="G104" i="2"/>
  <c r="I104" i="2" s="1"/>
  <c r="E105" i="2"/>
  <c r="F105" i="2" s="1"/>
  <c r="G105" i="2"/>
  <c r="I105" i="2"/>
  <c r="E106" i="2"/>
  <c r="F106" i="2"/>
  <c r="G106" i="2" s="1"/>
  <c r="I106" i="2" s="1"/>
  <c r="E107" i="2"/>
  <c r="F107" i="2" s="1"/>
  <c r="E108" i="2"/>
  <c r="F108" i="2" s="1"/>
  <c r="G108" i="2" s="1"/>
  <c r="I108" i="2" s="1"/>
  <c r="E109" i="2"/>
  <c r="F109" i="2" s="1"/>
  <c r="G109" i="2" s="1"/>
  <c r="J109" i="2" s="1"/>
  <c r="E110" i="2"/>
  <c r="F110" i="2"/>
  <c r="G110" i="2" s="1"/>
  <c r="I110" i="2" s="1"/>
  <c r="E111" i="2"/>
  <c r="F111" i="2" s="1"/>
  <c r="G111" i="2" s="1"/>
  <c r="J111" i="2" s="1"/>
  <c r="E112" i="2"/>
  <c r="F112" i="2" s="1"/>
  <c r="G112" i="2" s="1"/>
  <c r="I112" i="2" s="1"/>
  <c r="E113" i="2"/>
  <c r="F113" i="2" s="1"/>
  <c r="G113" i="2" s="1"/>
  <c r="J113" i="2" s="1"/>
  <c r="E114" i="2"/>
  <c r="F114" i="2"/>
  <c r="G114" i="2" s="1"/>
  <c r="J114" i="2" s="1"/>
  <c r="E115" i="2"/>
  <c r="F115" i="2" s="1"/>
  <c r="G115" i="2" s="1"/>
  <c r="J115" i="2" s="1"/>
  <c r="E116" i="2"/>
  <c r="F116" i="2" s="1"/>
  <c r="G116" i="2" s="1"/>
  <c r="J116" i="2" s="1"/>
  <c r="E117" i="2"/>
  <c r="F117" i="2" s="1"/>
  <c r="G117" i="2" s="1"/>
  <c r="J117" i="2" s="1"/>
  <c r="E118" i="2"/>
  <c r="F118" i="2"/>
  <c r="G118" i="2" s="1"/>
  <c r="J118" i="2" s="1"/>
  <c r="E119" i="2"/>
  <c r="F119" i="2" s="1"/>
  <c r="G119" i="2" s="1"/>
  <c r="I119" i="2" s="1"/>
  <c r="E120" i="2"/>
  <c r="F120" i="2" s="1"/>
  <c r="G120" i="2" s="1"/>
  <c r="J120" i="2" s="1"/>
  <c r="E121" i="2"/>
  <c r="F121" i="2" s="1"/>
  <c r="G121" i="2" s="1"/>
  <c r="I121" i="2" s="1"/>
  <c r="E122" i="2"/>
  <c r="F122" i="2" s="1"/>
  <c r="G122" i="2" s="1"/>
  <c r="I122" i="2" s="1"/>
  <c r="E123" i="2"/>
  <c r="F123" i="2" s="1"/>
  <c r="G123" i="2" s="1"/>
  <c r="I123" i="2" s="1"/>
  <c r="E124" i="2"/>
  <c r="F124" i="2" s="1"/>
  <c r="G124" i="2" s="1"/>
  <c r="I124" i="2" s="1"/>
  <c r="E125" i="2"/>
  <c r="F125" i="2" s="1"/>
  <c r="G125" i="2" s="1"/>
  <c r="I125" i="2" s="1"/>
  <c r="E126" i="2"/>
  <c r="F126" i="2" s="1"/>
  <c r="G126" i="2" s="1"/>
  <c r="I126" i="2" s="1"/>
  <c r="E127" i="2"/>
  <c r="F127" i="2" s="1"/>
  <c r="G127" i="2" s="1"/>
  <c r="I127" i="2" s="1"/>
  <c r="E128" i="2"/>
  <c r="F128" i="2" s="1"/>
  <c r="G128" i="2" s="1"/>
  <c r="I128" i="2" s="1"/>
  <c r="E129" i="2"/>
  <c r="F129" i="2" s="1"/>
  <c r="G129" i="2" s="1"/>
  <c r="I129" i="2" s="1"/>
  <c r="E130" i="2"/>
  <c r="F130" i="2" s="1"/>
  <c r="G130" i="2" s="1"/>
  <c r="I130" i="2" s="1"/>
  <c r="E131" i="2"/>
  <c r="F131" i="2" s="1"/>
  <c r="G131" i="2" s="1"/>
  <c r="I131" i="2" s="1"/>
  <c r="E132" i="2"/>
  <c r="F132" i="2" s="1"/>
  <c r="G132" i="2" s="1"/>
  <c r="I132" i="2" s="1"/>
  <c r="E133" i="2"/>
  <c r="F133" i="2" s="1"/>
  <c r="G133" i="2" s="1"/>
  <c r="I133" i="2" s="1"/>
  <c r="E134" i="2"/>
  <c r="F134" i="2" s="1"/>
  <c r="G134" i="2" s="1"/>
  <c r="I134" i="2" s="1"/>
  <c r="E135" i="2"/>
  <c r="F135" i="2" s="1"/>
  <c r="G135" i="2" s="1"/>
  <c r="K135" i="2" s="1"/>
  <c r="E136" i="2"/>
  <c r="F136" i="2" s="1"/>
  <c r="G136" i="2" s="1"/>
  <c r="K136" i="2" s="1"/>
  <c r="E137" i="2"/>
  <c r="F137" i="2" s="1"/>
  <c r="E138" i="2"/>
  <c r="F138" i="2" s="1"/>
  <c r="G138" i="2" s="1"/>
  <c r="K138" i="2" s="1"/>
  <c r="E139" i="2"/>
  <c r="F139" i="2"/>
  <c r="G139" i="2" s="1"/>
  <c r="K139" i="2" s="1"/>
  <c r="E140" i="2"/>
  <c r="F140" i="2" s="1"/>
  <c r="G140" i="2"/>
  <c r="K140" i="2" s="1"/>
  <c r="E141" i="2"/>
  <c r="F141" i="2"/>
  <c r="G141" i="2"/>
  <c r="K141" i="2" s="1"/>
  <c r="C17" i="2"/>
  <c r="Q21" i="2"/>
  <c r="G22" i="2"/>
  <c r="N22" i="2" s="1"/>
  <c r="Q22" i="2"/>
  <c r="G23" i="2"/>
  <c r="N23" i="2" s="1"/>
  <c r="Q23" i="2"/>
  <c r="N24" i="2"/>
  <c r="Q24" i="2"/>
  <c r="Q25" i="2"/>
  <c r="Q26" i="2"/>
  <c r="G27" i="2"/>
  <c r="I27" i="2"/>
  <c r="Q27" i="2"/>
  <c r="I28" i="2"/>
  <c r="Q28" i="2"/>
  <c r="Q29" i="2"/>
  <c r="N30" i="2"/>
  <c r="Q30" i="2"/>
  <c r="J31" i="2"/>
  <c r="Q31" i="2"/>
  <c r="Q32" i="2"/>
  <c r="I33" i="2"/>
  <c r="Q33" i="2"/>
  <c r="Q34" i="2"/>
  <c r="Q35" i="2"/>
  <c r="Q36" i="2"/>
  <c r="Q37" i="2"/>
  <c r="Q38" i="2"/>
  <c r="Q39" i="2"/>
  <c r="J40" i="2"/>
  <c r="Q40" i="2"/>
  <c r="Q41" i="2"/>
  <c r="G42" i="2"/>
  <c r="J42" i="2" s="1"/>
  <c r="Q42" i="2"/>
  <c r="G43" i="2"/>
  <c r="I43" i="2"/>
  <c r="Q43" i="2"/>
  <c r="J44" i="2"/>
  <c r="Q44" i="2"/>
  <c r="Q45" i="2"/>
  <c r="J46" i="2"/>
  <c r="Q46" i="2"/>
  <c r="J47" i="2"/>
  <c r="Q47" i="2"/>
  <c r="J48" i="2"/>
  <c r="Q48" i="2"/>
  <c r="J49" i="2"/>
  <c r="Q49" i="2"/>
  <c r="Q50" i="2"/>
  <c r="G51" i="2"/>
  <c r="J51" i="2" s="1"/>
  <c r="Q51" i="2"/>
  <c r="Q52" i="2"/>
  <c r="Q53" i="2"/>
  <c r="G54" i="2"/>
  <c r="J54" i="2" s="1"/>
  <c r="Q54" i="2"/>
  <c r="G55" i="2"/>
  <c r="J55" i="2" s="1"/>
  <c r="Q55" i="2"/>
  <c r="Q56" i="2"/>
  <c r="Q57" i="2"/>
  <c r="Q58" i="2"/>
  <c r="G59" i="2"/>
  <c r="K59" i="2"/>
  <c r="Q59" i="2"/>
  <c r="Q60" i="2"/>
  <c r="Q61" i="2"/>
  <c r="J62" i="2"/>
  <c r="Q62" i="2"/>
  <c r="J63" i="2"/>
  <c r="Q63" i="2"/>
  <c r="J64" i="2"/>
  <c r="Q64" i="2"/>
  <c r="Q65" i="2"/>
  <c r="Q66" i="2"/>
  <c r="G67" i="2"/>
  <c r="J67" i="2" s="1"/>
  <c r="Q67" i="2"/>
  <c r="Q68" i="2"/>
  <c r="Q69" i="2"/>
  <c r="G70" i="2"/>
  <c r="I70" i="2" s="1"/>
  <c r="Q70" i="2"/>
  <c r="Q71" i="2"/>
  <c r="J72" i="2"/>
  <c r="Q72" i="2"/>
  <c r="Q73" i="2"/>
  <c r="G74" i="2"/>
  <c r="I74" i="2" s="1"/>
  <c r="Q74" i="2"/>
  <c r="Q75" i="2"/>
  <c r="G76" i="2"/>
  <c r="I76" i="2" s="1"/>
  <c r="Q76" i="2"/>
  <c r="Q77" i="2"/>
  <c r="Q78" i="2"/>
  <c r="G79" i="2"/>
  <c r="J79" i="2" s="1"/>
  <c r="Q79" i="2"/>
  <c r="J80" i="2"/>
  <c r="Q80" i="2"/>
  <c r="Q81" i="2"/>
  <c r="J82" i="2"/>
  <c r="Q82" i="2"/>
  <c r="G83" i="2"/>
  <c r="J83" i="2" s="1"/>
  <c r="Q83" i="2"/>
  <c r="Q84" i="2"/>
  <c r="G85" i="2"/>
  <c r="I85" i="2" s="1"/>
  <c r="Q85" i="2"/>
  <c r="I86" i="2"/>
  <c r="Q86" i="2"/>
  <c r="J87" i="2"/>
  <c r="Q87" i="2"/>
  <c r="Q88" i="2"/>
  <c r="G89" i="2"/>
  <c r="J89" i="2" s="1"/>
  <c r="Q89" i="2"/>
  <c r="G90" i="2"/>
  <c r="J90" i="2"/>
  <c r="Q90" i="2"/>
  <c r="Q91" i="2"/>
  <c r="Q92" i="2"/>
  <c r="Q93" i="2"/>
  <c r="J94" i="2"/>
  <c r="Q94" i="2"/>
  <c r="Q95" i="2"/>
  <c r="G96" i="2"/>
  <c r="J96" i="2" s="1"/>
  <c r="Q96" i="2"/>
  <c r="G97" i="2"/>
  <c r="J97" i="2" s="1"/>
  <c r="Q97" i="2"/>
  <c r="Q98" i="2"/>
  <c r="I99" i="2"/>
  <c r="Q99" i="2"/>
  <c r="Q100" i="2"/>
  <c r="Q101" i="2"/>
  <c r="Q102" i="2"/>
  <c r="G103" i="2"/>
  <c r="I103" i="2"/>
  <c r="Q103" i="2"/>
  <c r="Q104" i="2"/>
  <c r="Q105" i="2"/>
  <c r="Q106" i="2"/>
  <c r="G107" i="2"/>
  <c r="J107" i="2" s="1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K142" i="2"/>
  <c r="Q142" i="2"/>
  <c r="Q143" i="2"/>
  <c r="K144" i="2"/>
  <c r="Q144" i="2"/>
  <c r="K145" i="2"/>
  <c r="Q145" i="2"/>
  <c r="K146" i="2"/>
  <c r="Q146" i="2"/>
  <c r="Q147" i="2"/>
  <c r="Q148" i="2"/>
  <c r="Q149" i="2"/>
  <c r="Q150" i="2"/>
  <c r="Q151" i="2"/>
  <c r="Q152" i="2"/>
  <c r="Q153" i="2"/>
  <c r="Q154" i="2"/>
  <c r="K155" i="2"/>
  <c r="Q155" i="2"/>
  <c r="Q156" i="2"/>
  <c r="K157" i="2"/>
  <c r="Q157" i="2"/>
  <c r="Q158" i="2"/>
  <c r="K159" i="2"/>
  <c r="Q159" i="2"/>
  <c r="L160" i="2"/>
  <c r="Q160" i="2"/>
  <c r="K161" i="2"/>
  <c r="Q161" i="2"/>
  <c r="Q162" i="2"/>
  <c r="Q163" i="2"/>
  <c r="Q164" i="2"/>
  <c r="Q165" i="2"/>
  <c r="K166" i="2"/>
  <c r="Q166" i="2"/>
  <c r="Q167" i="2"/>
  <c r="K168" i="2"/>
  <c r="Q168" i="2"/>
  <c r="Q169" i="2"/>
  <c r="L170" i="2"/>
  <c r="Q170" i="2"/>
  <c r="Q171" i="2"/>
  <c r="K172" i="2"/>
  <c r="Q172" i="2"/>
  <c r="Q173" i="2"/>
  <c r="Q174" i="2"/>
  <c r="Q175" i="2"/>
  <c r="Q176" i="2"/>
  <c r="Q177" i="2"/>
  <c r="Q178" i="2"/>
  <c r="Q179" i="2"/>
  <c r="K180" i="2"/>
  <c r="Q180" i="2"/>
  <c r="Q181" i="2"/>
  <c r="K182" i="2"/>
  <c r="Q182" i="2"/>
  <c r="Q183" i="2"/>
  <c r="Q184" i="2"/>
  <c r="E11" i="3"/>
  <c r="I11" i="3"/>
  <c r="I12" i="3"/>
  <c r="I13" i="3"/>
  <c r="I14" i="3"/>
  <c r="E15" i="3"/>
  <c r="I15" i="3"/>
  <c r="E16" i="3"/>
  <c r="I16" i="3"/>
  <c r="I17" i="3"/>
  <c r="I18" i="3"/>
  <c r="E19" i="3"/>
  <c r="I19" i="3"/>
  <c r="I20" i="3"/>
  <c r="I21" i="3"/>
  <c r="I22" i="3"/>
  <c r="I23" i="3"/>
  <c r="E24" i="3"/>
  <c r="I24" i="3"/>
  <c r="I25" i="3"/>
  <c r="I26" i="3"/>
  <c r="E27" i="3"/>
  <c r="I27" i="3"/>
  <c r="I28" i="3"/>
  <c r="E29" i="3"/>
  <c r="I29" i="3"/>
  <c r="I30" i="3"/>
  <c r="E31" i="3"/>
  <c r="I31" i="3"/>
  <c r="I32" i="3"/>
  <c r="E33" i="3"/>
  <c r="I33" i="3"/>
  <c r="E34" i="3"/>
  <c r="I34" i="3"/>
  <c r="I35" i="3"/>
  <c r="I36" i="3"/>
  <c r="I37" i="3"/>
  <c r="E38" i="3"/>
  <c r="I38" i="3"/>
  <c r="E39" i="3"/>
  <c r="I39" i="3"/>
  <c r="I40" i="3"/>
  <c r="I41" i="3"/>
  <c r="E42" i="3"/>
  <c r="I42" i="3"/>
  <c r="I43" i="3"/>
  <c r="I44" i="3"/>
  <c r="I45" i="3"/>
  <c r="I46" i="3"/>
  <c r="E47" i="3"/>
  <c r="I47" i="3"/>
  <c r="I48" i="3"/>
  <c r="I49" i="3"/>
  <c r="E50" i="3"/>
  <c r="I50" i="3"/>
  <c r="E51" i="3"/>
  <c r="I51" i="3"/>
  <c r="I52" i="3"/>
  <c r="I53" i="3"/>
  <c r="I54" i="3"/>
  <c r="I55" i="3"/>
  <c r="E56" i="3"/>
  <c r="I56" i="3"/>
  <c r="I57" i="3"/>
  <c r="I58" i="3"/>
  <c r="I59" i="3"/>
  <c r="I60" i="3"/>
  <c r="E61" i="3"/>
  <c r="I61" i="3"/>
  <c r="I62" i="3"/>
  <c r="I63" i="3"/>
  <c r="E64" i="3"/>
  <c r="I64" i="3"/>
  <c r="E65" i="3"/>
  <c r="I65" i="3"/>
  <c r="I66" i="3"/>
  <c r="I67" i="3"/>
  <c r="E68" i="3"/>
  <c r="I68" i="3"/>
  <c r="I69" i="3"/>
  <c r="E70" i="3"/>
  <c r="I70" i="3"/>
  <c r="E71" i="3"/>
  <c r="I71" i="3"/>
  <c r="I72" i="3"/>
  <c r="I73" i="3"/>
  <c r="I74" i="3"/>
  <c r="E75" i="3"/>
  <c r="I75" i="3"/>
  <c r="E76" i="3"/>
  <c r="I76" i="3"/>
  <c r="I77" i="3"/>
  <c r="I78" i="3"/>
  <c r="E79" i="3"/>
  <c r="I79" i="3"/>
  <c r="I80" i="3"/>
  <c r="I81" i="3"/>
  <c r="I82" i="3"/>
  <c r="E83" i="3"/>
  <c r="I83" i="3"/>
  <c r="I84" i="3"/>
  <c r="E85" i="3"/>
  <c r="I85" i="3"/>
  <c r="I86" i="3"/>
  <c r="I87" i="3"/>
  <c r="I88" i="3"/>
  <c r="E89" i="3"/>
  <c r="I89" i="3"/>
  <c r="I90" i="3"/>
  <c r="I91" i="3"/>
  <c r="E92" i="3"/>
  <c r="I92" i="3"/>
  <c r="E93" i="3"/>
  <c r="I93" i="3"/>
  <c r="I94" i="3"/>
  <c r="I95" i="3"/>
  <c r="E96" i="3"/>
  <c r="I96" i="3"/>
  <c r="E97" i="3"/>
  <c r="I97" i="3"/>
  <c r="E98" i="3"/>
  <c r="I98" i="3"/>
  <c r="I99" i="3"/>
  <c r="I100" i="3"/>
  <c r="I101" i="3"/>
  <c r="I102" i="3"/>
  <c r="I103" i="3"/>
  <c r="I104" i="3"/>
  <c r="I105" i="3"/>
  <c r="I106" i="3"/>
  <c r="E107" i="3"/>
  <c r="I107" i="3"/>
  <c r="I108" i="3"/>
  <c r="I109" i="3"/>
  <c r="I110" i="3"/>
  <c r="I111" i="3"/>
  <c r="E112" i="3"/>
  <c r="I112" i="3"/>
  <c r="E113" i="3"/>
  <c r="I113" i="3"/>
  <c r="E114" i="3"/>
  <c r="I114" i="3"/>
  <c r="E115" i="3"/>
  <c r="I115" i="3"/>
  <c r="E116" i="3"/>
  <c r="I116" i="3"/>
  <c r="E117" i="3"/>
  <c r="I117" i="3"/>
  <c r="E118" i="3"/>
  <c r="I118" i="3"/>
  <c r="E119" i="3"/>
  <c r="I119" i="3"/>
  <c r="E120" i="3"/>
  <c r="I120" i="3"/>
  <c r="E121" i="3"/>
  <c r="I121" i="3"/>
  <c r="E122" i="3"/>
  <c r="I122" i="3"/>
  <c r="E123" i="3"/>
  <c r="I123" i="3"/>
  <c r="E124" i="3"/>
  <c r="I124" i="3"/>
  <c r="E125" i="3"/>
  <c r="I125" i="3"/>
  <c r="E126" i="3"/>
  <c r="I126" i="3"/>
  <c r="E127" i="3"/>
  <c r="I127" i="3"/>
  <c r="E128" i="3"/>
  <c r="I128" i="3"/>
  <c r="E129" i="3"/>
  <c r="I129" i="3"/>
  <c r="E130" i="3"/>
  <c r="I130" i="3"/>
  <c r="E131" i="3"/>
  <c r="I131" i="3"/>
  <c r="E132" i="3"/>
  <c r="I132" i="3"/>
  <c r="E133" i="3"/>
  <c r="I133" i="3"/>
  <c r="E134" i="3"/>
  <c r="I134" i="3"/>
  <c r="E135" i="3"/>
  <c r="I135" i="3"/>
  <c r="E136" i="3"/>
  <c r="I136" i="3"/>
  <c r="E137" i="3"/>
  <c r="I137" i="3"/>
  <c r="E138" i="3"/>
  <c r="I138" i="3"/>
  <c r="E139" i="3"/>
  <c r="I139" i="3"/>
  <c r="E140" i="3"/>
  <c r="I140" i="3"/>
  <c r="E141" i="3"/>
  <c r="I141" i="3"/>
  <c r="E142" i="3"/>
  <c r="I142" i="3"/>
  <c r="E143" i="3"/>
  <c r="I143" i="3"/>
  <c r="E144" i="3"/>
  <c r="I144" i="3"/>
  <c r="E145" i="3"/>
  <c r="I145" i="3"/>
  <c r="E146" i="3"/>
  <c r="I146" i="3"/>
  <c r="E147" i="3"/>
  <c r="I147" i="3"/>
  <c r="E148" i="3"/>
  <c r="I148" i="3"/>
  <c r="E149" i="3"/>
  <c r="I149" i="3"/>
  <c r="E150" i="3"/>
  <c r="I150" i="3"/>
  <c r="E151" i="3"/>
  <c r="I151" i="3"/>
  <c r="E152" i="3"/>
  <c r="I152" i="3"/>
  <c r="E153" i="3"/>
  <c r="I153" i="3"/>
  <c r="E154" i="3"/>
  <c r="I154" i="3"/>
  <c r="E155" i="3"/>
  <c r="I155" i="3"/>
  <c r="E156" i="3"/>
  <c r="I156" i="3"/>
  <c r="E157" i="3"/>
  <c r="I157" i="3"/>
  <c r="E158" i="3"/>
  <c r="I158" i="3"/>
  <c r="E159" i="3"/>
  <c r="I159" i="3"/>
  <c r="E160" i="3"/>
  <c r="I160" i="3"/>
  <c r="E161" i="3"/>
  <c r="I161" i="3"/>
  <c r="E162" i="3"/>
  <c r="I162" i="3"/>
  <c r="E163" i="3"/>
  <c r="I163" i="3"/>
  <c r="E164" i="3"/>
  <c r="I164" i="3"/>
  <c r="E165" i="3"/>
  <c r="I165" i="3"/>
  <c r="E166" i="3"/>
  <c r="I166" i="3"/>
  <c r="E167" i="3"/>
  <c r="I167" i="3"/>
  <c r="E168" i="3"/>
  <c r="I168" i="3"/>
  <c r="E169" i="3"/>
  <c r="I169" i="3"/>
  <c r="E170" i="3"/>
  <c r="I170" i="3"/>
  <c r="E171" i="3"/>
  <c r="I171" i="3"/>
  <c r="E172" i="3"/>
  <c r="I172" i="3"/>
  <c r="E173" i="3"/>
  <c r="I173" i="3"/>
  <c r="E174" i="3"/>
  <c r="I174" i="3"/>
  <c r="E175" i="3"/>
  <c r="I175" i="3"/>
  <c r="E176" i="3"/>
  <c r="I176" i="3"/>
  <c r="E177" i="3"/>
  <c r="I177" i="3"/>
  <c r="E178" i="3"/>
  <c r="I178" i="3"/>
  <c r="E179" i="3"/>
  <c r="I179" i="3"/>
  <c r="E180" i="3"/>
  <c r="I180" i="3"/>
  <c r="E181" i="3"/>
  <c r="I181" i="3"/>
  <c r="E182" i="3"/>
  <c r="I182" i="3"/>
  <c r="E183" i="3"/>
  <c r="I183" i="3"/>
  <c r="E184" i="3"/>
  <c r="I184" i="3"/>
  <c r="E185" i="3"/>
  <c r="I185" i="3"/>
  <c r="E186" i="3"/>
  <c r="I186" i="3"/>
  <c r="E187" i="3"/>
  <c r="I187" i="3"/>
  <c r="E188" i="3"/>
  <c r="I188" i="3"/>
  <c r="E189" i="3"/>
  <c r="I189" i="3"/>
  <c r="E190" i="3"/>
  <c r="I190" i="3"/>
  <c r="E191" i="3"/>
  <c r="I191" i="3"/>
  <c r="E192" i="3"/>
  <c r="I192" i="3"/>
  <c r="E193" i="3"/>
  <c r="I193" i="3"/>
  <c r="E194" i="3"/>
  <c r="I194" i="3"/>
  <c r="E195" i="3"/>
  <c r="I195" i="3"/>
  <c r="E196" i="3"/>
  <c r="I196" i="3"/>
  <c r="E197" i="3"/>
  <c r="I197" i="3"/>
  <c r="E198" i="3"/>
  <c r="I198" i="3"/>
  <c r="E199" i="3"/>
  <c r="I199" i="3"/>
  <c r="E200" i="3"/>
  <c r="I200" i="3"/>
  <c r="E201" i="3"/>
  <c r="I201" i="3"/>
  <c r="E202" i="3"/>
  <c r="I202" i="3"/>
  <c r="E203" i="3"/>
  <c r="I203" i="3"/>
  <c r="E204" i="3"/>
  <c r="I204" i="3"/>
  <c r="E205" i="3"/>
  <c r="I205" i="3"/>
  <c r="E206" i="3"/>
  <c r="I206" i="3"/>
  <c r="E207" i="3"/>
  <c r="I207" i="3"/>
  <c r="I208" i="3"/>
  <c r="E209" i="3"/>
  <c r="I209" i="3"/>
  <c r="E210" i="3"/>
  <c r="I210" i="3"/>
  <c r="I211" i="3"/>
  <c r="I212" i="3"/>
  <c r="E213" i="3"/>
  <c r="I213" i="3"/>
  <c r="E214" i="3"/>
  <c r="I214" i="3"/>
  <c r="E215" i="3"/>
  <c r="I215" i="3"/>
  <c r="I216" i="3"/>
  <c r="E217" i="3"/>
  <c r="I217" i="3"/>
  <c r="I218" i="3"/>
  <c r="E219" i="3"/>
  <c r="I219" i="3"/>
  <c r="I220" i="3"/>
  <c r="E221" i="3"/>
  <c r="I221" i="3"/>
  <c r="E222" i="3"/>
  <c r="I222" i="3"/>
  <c r="I223" i="3"/>
  <c r="I224" i="3"/>
  <c r="I225" i="3"/>
  <c r="I226" i="3"/>
  <c r="E227" i="3"/>
  <c r="I227" i="3"/>
  <c r="I228" i="3"/>
  <c r="E229" i="3"/>
  <c r="I229" i="3"/>
  <c r="E230" i="3"/>
  <c r="I230" i="3"/>
  <c r="E231" i="3"/>
  <c r="I231" i="3"/>
  <c r="I232" i="3"/>
  <c r="I233" i="3"/>
  <c r="I234" i="3"/>
  <c r="E235" i="3"/>
  <c r="I235" i="3"/>
  <c r="I236" i="3"/>
  <c r="I237" i="3"/>
  <c r="E238" i="3"/>
  <c r="I238" i="3"/>
  <c r="E239" i="3"/>
  <c r="I239" i="3"/>
  <c r="I240" i="3"/>
  <c r="I241" i="3"/>
  <c r="I242" i="3"/>
  <c r="E243" i="3"/>
  <c r="I243" i="3"/>
  <c r="I244" i="3"/>
  <c r="E245" i="3"/>
  <c r="I245" i="3"/>
  <c r="E246" i="3"/>
  <c r="I246" i="3"/>
  <c r="E247" i="3"/>
  <c r="I247" i="3"/>
  <c r="I248" i="3"/>
  <c r="E249" i="3"/>
  <c r="I249" i="3"/>
  <c r="I250" i="3"/>
  <c r="E251" i="3"/>
  <c r="I251" i="3"/>
  <c r="I252" i="3"/>
  <c r="E253" i="3"/>
  <c r="I253" i="3"/>
  <c r="E254" i="3"/>
  <c r="I254" i="3"/>
  <c r="E255" i="3"/>
  <c r="I255" i="3"/>
  <c r="E256" i="3"/>
  <c r="I256" i="3"/>
  <c r="E257" i="3"/>
  <c r="I257" i="3"/>
  <c r="E258" i="3"/>
  <c r="I258" i="3"/>
  <c r="E259" i="3"/>
  <c r="I259" i="3"/>
  <c r="E260" i="3"/>
  <c r="I260" i="3"/>
  <c r="E11" i="4"/>
  <c r="E12" i="4"/>
  <c r="E13" i="4"/>
  <c r="E18" i="4"/>
  <c r="E21" i="4"/>
  <c r="E22" i="4"/>
  <c r="E24" i="4"/>
  <c r="E26" i="4"/>
  <c r="E28" i="4"/>
  <c r="E29" i="4"/>
  <c r="E34" i="4"/>
  <c r="E35" i="4"/>
  <c r="E40" i="4"/>
  <c r="E43" i="4"/>
  <c r="E44" i="4"/>
  <c r="E48" i="4"/>
  <c r="E50" i="4"/>
  <c r="E51" i="4"/>
  <c r="E53" i="4"/>
  <c r="E57" i="4"/>
  <c r="E59" i="4"/>
  <c r="E63" i="4"/>
  <c r="E66" i="4"/>
  <c r="E68" i="4"/>
  <c r="E69" i="4"/>
  <c r="E74" i="4"/>
  <c r="E76" i="4"/>
  <c r="E77" i="4"/>
  <c r="E78" i="4"/>
  <c r="E80" i="4"/>
  <c r="E81" i="4"/>
  <c r="E87" i="4"/>
  <c r="E88" i="4"/>
  <c r="E89" i="4"/>
  <c r="E92" i="4"/>
  <c r="E97" i="4"/>
  <c r="E99" i="4"/>
  <c r="E100" i="4"/>
  <c r="E101" i="4"/>
  <c r="E103" i="4"/>
  <c r="E104" i="4"/>
  <c r="E105" i="4"/>
  <c r="E109" i="4"/>
  <c r="E110" i="4"/>
  <c r="E112" i="4"/>
  <c r="E113" i="4"/>
  <c r="E114" i="4"/>
  <c r="D115" i="4"/>
  <c r="E115" i="4"/>
  <c r="E116" i="4"/>
  <c r="D117" i="4"/>
  <c r="E117" i="4"/>
  <c r="E118" i="4"/>
  <c r="E121" i="4"/>
  <c r="D122" i="4"/>
  <c r="E122" i="4"/>
  <c r="E123" i="4"/>
  <c r="E125" i="4"/>
  <c r="E128" i="4"/>
  <c r="D129" i="4"/>
  <c r="E129" i="4"/>
  <c r="D130" i="4"/>
  <c r="E130" i="4"/>
  <c r="E131" i="4"/>
  <c r="E132" i="4"/>
  <c r="D135" i="4"/>
  <c r="E135" i="4"/>
  <c r="E136" i="4"/>
  <c r="D137" i="4"/>
  <c r="E137" i="4"/>
  <c r="D138" i="4"/>
  <c r="E138" i="4"/>
  <c r="E139" i="4"/>
  <c r="E140" i="4"/>
  <c r="E141" i="4"/>
  <c r="E142" i="4"/>
  <c r="E143" i="4"/>
  <c r="E144" i="4"/>
  <c r="E145" i="4"/>
  <c r="E149" i="4"/>
  <c r="E150" i="4"/>
  <c r="E151" i="4"/>
  <c r="E152" i="4"/>
  <c r="E153" i="4"/>
  <c r="D155" i="4"/>
  <c r="E155" i="4"/>
  <c r="D156" i="4"/>
  <c r="E157" i="4"/>
  <c r="E158" i="4"/>
  <c r="E159" i="4"/>
  <c r="E161" i="4"/>
  <c r="E162" i="4"/>
  <c r="E163" i="4"/>
  <c r="E164" i="4"/>
  <c r="E165" i="4"/>
  <c r="E166" i="4"/>
  <c r="E168" i="4"/>
  <c r="E170" i="4"/>
  <c r="E171" i="4"/>
  <c r="E172" i="4"/>
  <c r="E173" i="4"/>
  <c r="E177" i="4"/>
  <c r="E178" i="4"/>
  <c r="E179" i="4"/>
  <c r="E180" i="4"/>
  <c r="E182" i="4"/>
  <c r="E183" i="4"/>
  <c r="E185" i="4"/>
  <c r="E186" i="4"/>
  <c r="E189" i="4"/>
  <c r="E190" i="4"/>
  <c r="E194" i="4"/>
  <c r="E196" i="4"/>
  <c r="E197" i="4"/>
  <c r="E198" i="4"/>
  <c r="E199" i="4"/>
  <c r="E200" i="4"/>
  <c r="E201" i="4"/>
  <c r="E207" i="4"/>
  <c r="E209" i="4"/>
  <c r="E211" i="4"/>
  <c r="E212" i="4"/>
  <c r="E213" i="4"/>
  <c r="E216" i="4"/>
  <c r="E218" i="4"/>
  <c r="E219" i="4"/>
  <c r="E222" i="4"/>
  <c r="E224" i="4"/>
  <c r="E225" i="4"/>
  <c r="E228" i="4"/>
  <c r="E231" i="4"/>
  <c r="E232" i="4"/>
  <c r="E234" i="4"/>
  <c r="E235" i="4"/>
  <c r="E236" i="4"/>
  <c r="E240" i="4"/>
  <c r="E241" i="4"/>
  <c r="E244" i="4"/>
  <c r="E245" i="4"/>
  <c r="E246" i="4"/>
  <c r="E56" i="4"/>
  <c r="E101" i="3"/>
  <c r="E88" i="3"/>
  <c r="E74" i="3"/>
  <c r="E46" i="3"/>
  <c r="E37" i="3"/>
  <c r="E23" i="3"/>
  <c r="E14" i="3"/>
  <c r="E160" i="4"/>
  <c r="E154" i="4"/>
  <c r="E146" i="4"/>
  <c r="E133" i="4"/>
  <c r="E127" i="4"/>
  <c r="E120" i="4"/>
  <c r="E106" i="4"/>
  <c r="E98" i="4"/>
  <c r="E65" i="4"/>
  <c r="E42" i="4"/>
  <c r="E30" i="4"/>
  <c r="E20" i="4"/>
  <c r="E252" i="3"/>
  <c r="E234" i="3"/>
  <c r="E225" i="3"/>
  <c r="E211" i="3"/>
  <c r="E110" i="3"/>
  <c r="E105" i="3"/>
  <c r="E78" i="3"/>
  <c r="E41" i="3"/>
  <c r="E18" i="3"/>
  <c r="E217" i="4"/>
  <c r="E214" i="4"/>
  <c r="E54" i="3"/>
  <c r="E45" i="3"/>
  <c r="E22" i="3"/>
  <c r="E226" i="3"/>
  <c r="E147" i="4"/>
  <c r="E107" i="4"/>
  <c r="E55" i="4"/>
  <c r="E203" i="4"/>
  <c r="E242" i="3"/>
  <c r="E233" i="3"/>
  <c r="E104" i="3"/>
  <c r="E91" i="3"/>
  <c r="E86" i="3"/>
  <c r="E72" i="3"/>
  <c r="E63" i="3"/>
  <c r="E49" i="3"/>
  <c r="E35" i="3"/>
  <c r="E26" i="3"/>
  <c r="E12" i="3"/>
  <c r="E148" i="4"/>
  <c r="E108" i="4"/>
  <c r="E134" i="4"/>
  <c r="E32" i="4"/>
  <c r="E233" i="4"/>
  <c r="E193" i="4"/>
  <c r="E192" i="4"/>
  <c r="E119" i="4"/>
  <c r="E221" i="4"/>
  <c r="E85" i="4"/>
  <c r="E62" i="4"/>
  <c r="E39" i="4"/>
  <c r="E17" i="4"/>
  <c r="E220" i="4"/>
  <c r="E124" i="4"/>
  <c r="E111" i="4"/>
  <c r="E95" i="4"/>
  <c r="E83" i="4"/>
  <c r="E72" i="4"/>
  <c r="E60" i="4"/>
  <c r="E38" i="4"/>
  <c r="E16" i="4"/>
  <c r="E237" i="3"/>
  <c r="E223" i="3"/>
  <c r="E108" i="3"/>
  <c r="E99" i="3"/>
  <c r="E95" i="3"/>
  <c r="E81" i="3"/>
  <c r="E67" i="3"/>
  <c r="E53" i="3"/>
  <c r="E30" i="3"/>
  <c r="E91" i="4"/>
  <c r="E204" i="4"/>
  <c r="E223" i="4"/>
  <c r="E243" i="4"/>
  <c r="E126" i="4"/>
  <c r="E100" i="3"/>
  <c r="E82" i="3"/>
  <c r="E59" i="3"/>
  <c r="E96" i="4"/>
  <c r="E230" i="4"/>
  <c r="E237" i="4"/>
  <c r="E229" i="4"/>
  <c r="E188" i="4"/>
  <c r="E156" i="4"/>
  <c r="E102" i="4"/>
  <c r="E94" i="4"/>
  <c r="E82" i="4"/>
  <c r="E71" i="4"/>
  <c r="E47" i="4"/>
  <c r="E36" i="4"/>
  <c r="E25" i="4"/>
  <c r="E250" i="3"/>
  <c r="E241" i="3"/>
  <c r="E103" i="3"/>
  <c r="E57" i="3"/>
  <c r="E43" i="3"/>
  <c r="E20" i="3"/>
  <c r="E310" i="1"/>
  <c r="F310" i="1" s="1"/>
  <c r="G310" i="1" s="1"/>
  <c r="K310" i="1" s="1"/>
  <c r="E300" i="1"/>
  <c r="F300" i="1"/>
  <c r="G300" i="1" s="1"/>
  <c r="K300" i="1" s="1"/>
  <c r="E292" i="1"/>
  <c r="F292" i="1" s="1"/>
  <c r="G292" i="1" s="1"/>
  <c r="K292" i="1" s="1"/>
  <c r="E284" i="1"/>
  <c r="E306" i="1"/>
  <c r="F306" i="1" s="1"/>
  <c r="G306" i="1" s="1"/>
  <c r="K306" i="1" s="1"/>
  <c r="E302" i="1"/>
  <c r="F302" i="1" s="1"/>
  <c r="G302" i="1" s="1"/>
  <c r="K302" i="1" s="1"/>
  <c r="E294" i="1"/>
  <c r="F294" i="1"/>
  <c r="G294" i="1" s="1"/>
  <c r="K294" i="1" s="1"/>
  <c r="E286" i="1"/>
  <c r="G280" i="1"/>
  <c r="K280" i="1" s="1"/>
  <c r="E204" i="1"/>
  <c r="F204" i="1" s="1"/>
  <c r="G204" i="1" s="1"/>
  <c r="I204" i="1" s="1"/>
  <c r="E200" i="1"/>
  <c r="E196" i="1"/>
  <c r="E93" i="4" s="1"/>
  <c r="E192" i="1"/>
  <c r="E188" i="1"/>
  <c r="F188" i="1" s="1"/>
  <c r="G188" i="1" s="1"/>
  <c r="K188" i="1" s="1"/>
  <c r="E184" i="1"/>
  <c r="E180" i="1"/>
  <c r="E106" i="3" s="1"/>
  <c r="E176" i="1"/>
  <c r="E172" i="1"/>
  <c r="E102" i="3" s="1"/>
  <c r="E168" i="1"/>
  <c r="E164" i="1"/>
  <c r="E238" i="4" s="1"/>
  <c r="E160" i="1"/>
  <c r="E156" i="1"/>
  <c r="E75" i="4" s="1"/>
  <c r="E152" i="1"/>
  <c r="E148" i="1"/>
  <c r="E84" i="3" s="1"/>
  <c r="E144" i="1"/>
  <c r="E140" i="1"/>
  <c r="E215" i="4" s="1"/>
  <c r="E136" i="1"/>
  <c r="E132" i="1"/>
  <c r="E210" i="4" s="1"/>
  <c r="E128" i="1"/>
  <c r="E124" i="1"/>
  <c r="F124" i="1" s="1"/>
  <c r="G124" i="1" s="1"/>
  <c r="I124" i="1" s="1"/>
  <c r="E120" i="1"/>
  <c r="E116" i="1"/>
  <c r="F116" i="1" s="1"/>
  <c r="G116" i="1" s="1"/>
  <c r="I116" i="1" s="1"/>
  <c r="E112" i="1"/>
  <c r="E108" i="1"/>
  <c r="F108" i="1" s="1"/>
  <c r="G108" i="1" s="1"/>
  <c r="K108" i="1" s="1"/>
  <c r="E104" i="1"/>
  <c r="E100" i="1"/>
  <c r="E40" i="3" s="1"/>
  <c r="E96" i="1"/>
  <c r="E92" i="1"/>
  <c r="E32" i="3" s="1"/>
  <c r="E88" i="1"/>
  <c r="E84" i="1"/>
  <c r="E25" i="3" s="1"/>
  <c r="E80" i="1"/>
  <c r="E76" i="1"/>
  <c r="F76" i="1" s="1"/>
  <c r="G76" i="1" s="1"/>
  <c r="I76" i="1" s="1"/>
  <c r="E72" i="1"/>
  <c r="E68" i="1"/>
  <c r="E41" i="4" s="1"/>
  <c r="E64" i="1"/>
  <c r="E60" i="1"/>
  <c r="F60" i="1" s="1"/>
  <c r="G60" i="1" s="1"/>
  <c r="H60" i="1" s="1"/>
  <c r="E56" i="1"/>
  <c r="E52" i="1"/>
  <c r="E236" i="3" s="1"/>
  <c r="E48" i="1"/>
  <c r="E44" i="1"/>
  <c r="E19" i="4" s="1"/>
  <c r="E40" i="1"/>
  <c r="E36" i="1"/>
  <c r="E220" i="3" s="1"/>
  <c r="E32" i="1"/>
  <c r="E28" i="1"/>
  <c r="F28" i="1" s="1"/>
  <c r="G28" i="1" s="1"/>
  <c r="H28" i="1" s="1"/>
  <c r="E24" i="1"/>
  <c r="E309" i="1"/>
  <c r="F309" i="1" s="1"/>
  <c r="G309" i="1" s="1"/>
  <c r="K309" i="1" s="1"/>
  <c r="E291" i="1"/>
  <c r="F291" i="1" s="1"/>
  <c r="G291" i="1" s="1"/>
  <c r="K291" i="1" s="1"/>
  <c r="G285" i="1"/>
  <c r="K285" i="1"/>
  <c r="E27" i="4"/>
  <c r="F84" i="1"/>
  <c r="G84" i="1" s="1"/>
  <c r="I84" i="1" s="1"/>
  <c r="E181" i="4"/>
  <c r="E205" i="4"/>
  <c r="F148" i="1"/>
  <c r="G148" i="1" s="1"/>
  <c r="I148" i="1" s="1"/>
  <c r="F180" i="1"/>
  <c r="G180" i="1" s="1"/>
  <c r="I180" i="1" s="1"/>
  <c r="F286" i="1"/>
  <c r="G286" i="1" s="1"/>
  <c r="K286" i="1" s="1"/>
  <c r="E169" i="4"/>
  <c r="F24" i="1"/>
  <c r="G24" i="1"/>
  <c r="H24" i="1" s="1"/>
  <c r="E208" i="3"/>
  <c r="F88" i="1"/>
  <c r="G88" i="1"/>
  <c r="I88" i="1" s="1"/>
  <c r="E28" i="3"/>
  <c r="E184" i="4"/>
  <c r="F152" i="1"/>
  <c r="G152" i="1" s="1"/>
  <c r="I152" i="1" s="1"/>
  <c r="E87" i="3"/>
  <c r="E73" i="4"/>
  <c r="F184" i="1"/>
  <c r="G184" i="1"/>
  <c r="I184" i="1" s="1"/>
  <c r="E109" i="3"/>
  <c r="E84" i="4"/>
  <c r="E64" i="4"/>
  <c r="F32" i="1"/>
  <c r="G32" i="1"/>
  <c r="H32" i="1" s="1"/>
  <c r="E216" i="3"/>
  <c r="E14" i="4"/>
  <c r="F64" i="1"/>
  <c r="G64" i="1" s="1"/>
  <c r="H64" i="1" s="1"/>
  <c r="E248" i="3"/>
  <c r="E37" i="4"/>
  <c r="F96" i="1"/>
  <c r="G96" i="1"/>
  <c r="I96" i="1" s="1"/>
  <c r="E36" i="3"/>
  <c r="E191" i="4"/>
  <c r="F128" i="1"/>
  <c r="G128" i="1" s="1"/>
  <c r="I128" i="1" s="1"/>
  <c r="E208" i="4"/>
  <c r="E66" i="3"/>
  <c r="F160" i="1"/>
  <c r="G160" i="1"/>
  <c r="K160" i="1" s="1"/>
  <c r="E94" i="3"/>
  <c r="E79" i="4"/>
  <c r="F192" i="1"/>
  <c r="G192" i="1" s="1"/>
  <c r="K192" i="1" s="1"/>
  <c r="E90" i="4"/>
  <c r="F56" i="1"/>
  <c r="G56" i="1" s="1"/>
  <c r="H56" i="1" s="1"/>
  <c r="E240" i="3"/>
  <c r="E31" i="4"/>
  <c r="F120" i="1"/>
  <c r="G120" i="1"/>
  <c r="I120" i="1" s="1"/>
  <c r="E58" i="3"/>
  <c r="E61" i="4"/>
  <c r="F36" i="1"/>
  <c r="G36" i="1" s="1"/>
  <c r="H36" i="1" s="1"/>
  <c r="F68" i="1"/>
  <c r="G68" i="1" s="1"/>
  <c r="H68" i="1" s="1"/>
  <c r="F100" i="1"/>
  <c r="G100" i="1" s="1"/>
  <c r="I100" i="1" s="1"/>
  <c r="E195" i="4"/>
  <c r="E69" i="3"/>
  <c r="F164" i="1"/>
  <c r="G164" i="1" s="1"/>
  <c r="I164" i="1" s="1"/>
  <c r="F196" i="1"/>
  <c r="G196" i="1" s="1"/>
  <c r="K196" i="1" s="1"/>
  <c r="F40" i="1"/>
  <c r="G40" i="1" s="1"/>
  <c r="H40" i="1" s="1"/>
  <c r="E224" i="3"/>
  <c r="E15" i="4"/>
  <c r="F284" i="1"/>
  <c r="G284" i="1"/>
  <c r="K284" i="1" s="1"/>
  <c r="E167" i="4"/>
  <c r="F72" i="1"/>
  <c r="G72" i="1" s="1"/>
  <c r="I72" i="1" s="1"/>
  <c r="E13" i="3"/>
  <c r="E45" i="4"/>
  <c r="F136" i="1"/>
  <c r="G136" i="1"/>
  <c r="I136" i="1" s="1"/>
  <c r="E73" i="3"/>
  <c r="E67" i="4"/>
  <c r="F200" i="1"/>
  <c r="G200" i="1" s="1"/>
  <c r="I200" i="1" s="1"/>
  <c r="E226" i="4"/>
  <c r="F104" i="1"/>
  <c r="G104" i="1"/>
  <c r="I104" i="1" s="1"/>
  <c r="E44" i="3"/>
  <c r="E54" i="4"/>
  <c r="F168" i="1"/>
  <c r="G168" i="1" s="1"/>
  <c r="I168" i="1" s="1"/>
  <c r="E239" i="4"/>
  <c r="F44" i="1"/>
  <c r="G44" i="1" s="1"/>
  <c r="H44" i="1" s="1"/>
  <c r="E228" i="3"/>
  <c r="E48" i="3"/>
  <c r="E227" i="4"/>
  <c r="E174" i="4"/>
  <c r="F48" i="1"/>
  <c r="G48" i="1"/>
  <c r="H48" i="1" s="1"/>
  <c r="E232" i="3"/>
  <c r="E23" i="4"/>
  <c r="F80" i="1"/>
  <c r="G80" i="1" s="1"/>
  <c r="I80" i="1" s="1"/>
  <c r="E21" i="3"/>
  <c r="E52" i="4"/>
  <c r="F112" i="1"/>
  <c r="G112" i="1"/>
  <c r="I112" i="1" s="1"/>
  <c r="E52" i="3"/>
  <c r="E202" i="4"/>
  <c r="F144" i="1"/>
  <c r="G144" i="1" s="1"/>
  <c r="I144" i="1" s="1"/>
  <c r="E80" i="3"/>
  <c r="E70" i="4"/>
  <c r="F176" i="1"/>
  <c r="G176" i="1"/>
  <c r="I176" i="1" s="1"/>
  <c r="E242" i="4"/>
  <c r="C11" i="1"/>
  <c r="C12" i="1"/>
  <c r="C11" i="2"/>
  <c r="F140" i="1" l="1"/>
  <c r="G140" i="1" s="1"/>
  <c r="I140" i="1" s="1"/>
  <c r="E111" i="3"/>
  <c r="E244" i="3"/>
  <c r="E58" i="4"/>
  <c r="E86" i="4"/>
  <c r="F156" i="1"/>
  <c r="G156" i="1" s="1"/>
  <c r="K156" i="1" s="1"/>
  <c r="E33" i="4"/>
  <c r="F52" i="1"/>
  <c r="G52" i="1" s="1"/>
  <c r="H52" i="1" s="1"/>
  <c r="F34" i="1"/>
  <c r="G34" i="1" s="1"/>
  <c r="H34" i="1" s="1"/>
  <c r="E218" i="3"/>
  <c r="F172" i="1"/>
  <c r="G172" i="1" s="1"/>
  <c r="I172" i="1" s="1"/>
  <c r="F132" i="1"/>
  <c r="G132" i="1" s="1"/>
  <c r="I132" i="1" s="1"/>
  <c r="E62" i="3"/>
  <c r="F92" i="1"/>
  <c r="G92" i="1" s="1"/>
  <c r="I92" i="1" s="1"/>
  <c r="E55" i="3"/>
  <c r="E176" i="4"/>
  <c r="E77" i="3"/>
  <c r="E17" i="3"/>
  <c r="E212" i="3"/>
  <c r="E175" i="4"/>
  <c r="E49" i="4"/>
  <c r="E90" i="3"/>
  <c r="E60" i="3"/>
  <c r="E187" i="4"/>
  <c r="E206" i="4"/>
  <c r="E46" i="4"/>
  <c r="O313" i="1"/>
  <c r="C16" i="1"/>
  <c r="D18" i="1" s="1"/>
  <c r="O168" i="1"/>
  <c r="O184" i="1"/>
  <c r="O200" i="1"/>
  <c r="O216" i="1"/>
  <c r="O177" i="1"/>
  <c r="O193" i="1"/>
  <c r="O209" i="1"/>
  <c r="O26" i="1"/>
  <c r="O289" i="1"/>
  <c r="O284" i="1"/>
  <c r="O62" i="1"/>
  <c r="O231" i="1"/>
  <c r="O247" i="1"/>
  <c r="O263" i="1"/>
  <c r="O279" i="1"/>
  <c r="O57" i="1"/>
  <c r="O44" i="1"/>
  <c r="O63" i="1"/>
  <c r="O222" i="1"/>
  <c r="O238" i="1"/>
  <c r="O254" i="1"/>
  <c r="O270" i="1"/>
  <c r="O309" i="1"/>
  <c r="O294" i="1"/>
  <c r="O288" i="1"/>
  <c r="O29" i="1"/>
  <c r="O27" i="1"/>
  <c r="O174" i="1"/>
  <c r="O190" i="1"/>
  <c r="O206" i="1"/>
  <c r="O28" i="1"/>
  <c r="O183" i="1"/>
  <c r="O199" i="1"/>
  <c r="O215" i="1"/>
  <c r="O48" i="1"/>
  <c r="O35" i="1"/>
  <c r="O310" i="1"/>
  <c r="O221" i="1"/>
  <c r="O237" i="1"/>
  <c r="O253" i="1"/>
  <c r="O269" i="1"/>
  <c r="O303" i="1"/>
  <c r="O290" i="1"/>
  <c r="O25" i="1"/>
  <c r="O50" i="1"/>
  <c r="O228" i="1"/>
  <c r="O244" i="1"/>
  <c r="O260" i="1"/>
  <c r="O276" i="1"/>
  <c r="O37" i="1"/>
  <c r="O280" i="1"/>
  <c r="O311" i="1"/>
  <c r="O314" i="1"/>
  <c r="O170" i="1"/>
  <c r="O186" i="1"/>
  <c r="O202" i="1"/>
  <c r="O218" i="1"/>
  <c r="O179" i="1"/>
  <c r="O195" i="1"/>
  <c r="O211" i="1"/>
  <c r="O32" i="1"/>
  <c r="O297" i="1"/>
  <c r="O292" i="1"/>
  <c r="O161" i="1"/>
  <c r="O233" i="1"/>
  <c r="O249" i="1"/>
  <c r="O265" i="1"/>
  <c r="O287" i="1"/>
  <c r="O65" i="1"/>
  <c r="O52" i="1"/>
  <c r="O34" i="1"/>
  <c r="O224" i="1"/>
  <c r="O240" i="1"/>
  <c r="O256" i="1"/>
  <c r="O272" i="1"/>
  <c r="O22" i="1"/>
  <c r="O302" i="1"/>
  <c r="O296" i="1"/>
  <c r="O315" i="1"/>
  <c r="O172" i="1"/>
  <c r="O188" i="1"/>
  <c r="O204" i="1"/>
  <c r="O23" i="1"/>
  <c r="O181" i="1"/>
  <c r="O197" i="1"/>
  <c r="O213" i="1"/>
  <c r="O305" i="1"/>
  <c r="O300" i="1"/>
  <c r="O164" i="1"/>
  <c r="O235" i="1"/>
  <c r="O251" i="1"/>
  <c r="O267" i="1"/>
  <c r="O295" i="1"/>
  <c r="O282" i="1"/>
  <c r="O60" i="1"/>
  <c r="O42" i="1"/>
  <c r="O226" i="1"/>
  <c r="O242" i="1"/>
  <c r="O258" i="1"/>
  <c r="O274" i="1"/>
  <c r="O306" i="1"/>
  <c r="O304" i="1"/>
  <c r="O40" i="1"/>
  <c r="O43" i="1"/>
  <c r="O117" i="1"/>
  <c r="O169" i="1"/>
  <c r="O217" i="1"/>
  <c r="O223" i="1"/>
  <c r="O271" i="1"/>
  <c r="O298" i="1"/>
  <c r="O130" i="1"/>
  <c r="O178" i="1"/>
  <c r="O194" i="1"/>
  <c r="O210" i="1"/>
  <c r="O171" i="1"/>
  <c r="O187" i="1"/>
  <c r="O203" i="1"/>
  <c r="O219" i="1"/>
  <c r="O64" i="1"/>
  <c r="O51" i="1"/>
  <c r="O38" i="1"/>
  <c r="O225" i="1"/>
  <c r="O241" i="1"/>
  <c r="O257" i="1"/>
  <c r="O273" i="1"/>
  <c r="O33" i="1"/>
  <c r="O308" i="1"/>
  <c r="O39" i="1"/>
  <c r="O66" i="1"/>
  <c r="O232" i="1"/>
  <c r="O248" i="1"/>
  <c r="O264" i="1"/>
  <c r="O283" i="1"/>
  <c r="O53" i="1"/>
  <c r="O293" i="1"/>
  <c r="O250" i="1"/>
  <c r="O153" i="1"/>
  <c r="O198" i="1"/>
  <c r="O214" i="1"/>
  <c r="O191" i="1"/>
  <c r="O69" i="1"/>
  <c r="O67" i="1"/>
  <c r="O54" i="1"/>
  <c r="O245" i="1"/>
  <c r="O261" i="1"/>
  <c r="O49" i="1"/>
  <c r="O55" i="1"/>
  <c r="O236" i="1"/>
  <c r="O252" i="1"/>
  <c r="O299" i="1"/>
  <c r="O286" i="1"/>
  <c r="O176" i="1"/>
  <c r="O192" i="1"/>
  <c r="O208" i="1"/>
  <c r="O185" i="1"/>
  <c r="O201" i="1"/>
  <c r="O56" i="1"/>
  <c r="O30" i="1"/>
  <c r="O239" i="1"/>
  <c r="O255" i="1"/>
  <c r="O307" i="1"/>
  <c r="O143" i="1"/>
  <c r="O180" i="1"/>
  <c r="O196" i="1"/>
  <c r="O212" i="1"/>
  <c r="O173" i="1"/>
  <c r="O189" i="1"/>
  <c r="O205" i="1"/>
  <c r="O24" i="1"/>
  <c r="O149" i="1"/>
  <c r="O59" i="1"/>
  <c r="O46" i="1"/>
  <c r="O227" i="1"/>
  <c r="O243" i="1"/>
  <c r="O259" i="1"/>
  <c r="O275" i="1"/>
  <c r="O41" i="1"/>
  <c r="O21" i="1"/>
  <c r="O47" i="1"/>
  <c r="O115" i="1"/>
  <c r="O234" i="1"/>
  <c r="O266" i="1"/>
  <c r="O291" i="1"/>
  <c r="O61" i="1"/>
  <c r="O301" i="1"/>
  <c r="O182" i="1"/>
  <c r="O175" i="1"/>
  <c r="O207" i="1"/>
  <c r="O281" i="1"/>
  <c r="O229" i="1"/>
  <c r="O277" i="1"/>
  <c r="O36" i="1"/>
  <c r="O220" i="1"/>
  <c r="O268" i="1"/>
  <c r="O312" i="1"/>
  <c r="O278" i="1"/>
  <c r="O45" i="1"/>
  <c r="O285" i="1"/>
  <c r="O58" i="1"/>
  <c r="O31" i="1"/>
  <c r="O230" i="1"/>
  <c r="O262" i="1"/>
  <c r="O246" i="1"/>
  <c r="C12" i="2"/>
  <c r="C15" i="1" l="1"/>
  <c r="C18" i="1" s="1"/>
  <c r="O216" i="2"/>
  <c r="C16" i="2"/>
  <c r="D18" i="2" s="1"/>
  <c r="O191" i="2"/>
  <c r="O141" i="2"/>
  <c r="O205" i="2"/>
  <c r="O171" i="2"/>
  <c r="O192" i="2"/>
  <c r="O155" i="2"/>
  <c r="O120" i="2"/>
  <c r="O165" i="2"/>
  <c r="O126" i="2"/>
  <c r="O187" i="2"/>
  <c r="O161" i="2"/>
  <c r="O215" i="2"/>
  <c r="O144" i="2"/>
  <c r="O152" i="2"/>
  <c r="O190" i="2"/>
  <c r="O160" i="2"/>
  <c r="O200" i="2"/>
  <c r="O138" i="2"/>
  <c r="O148" i="2"/>
  <c r="O174" i="2"/>
  <c r="O136" i="2"/>
  <c r="O209" i="2"/>
  <c r="O159" i="2"/>
  <c r="O185" i="2"/>
  <c r="O206" i="2"/>
  <c r="O214" i="2"/>
  <c r="O117" i="2"/>
  <c r="O135" i="2"/>
  <c r="O189" i="2"/>
  <c r="O121" i="2"/>
  <c r="O164" i="2"/>
  <c r="O207" i="2"/>
  <c r="O118" i="2"/>
  <c r="O177" i="2"/>
  <c r="O154" i="2"/>
  <c r="O113" i="2"/>
  <c r="O178" i="2"/>
  <c r="O218" i="2"/>
  <c r="O204" i="2"/>
  <c r="O213" i="2"/>
  <c r="O133" i="2"/>
  <c r="O173" i="2"/>
  <c r="C15" i="2"/>
  <c r="O210" i="2"/>
  <c r="O153" i="2"/>
  <c r="O188" i="2"/>
  <c r="O147" i="2"/>
  <c r="O122" i="2"/>
  <c r="O151" i="2"/>
  <c r="O134" i="2"/>
  <c r="O199" i="2"/>
  <c r="O157" i="2"/>
  <c r="O211" i="2"/>
  <c r="O181" i="2"/>
  <c r="O114" i="2"/>
  <c r="O172" i="2"/>
  <c r="O212" i="2"/>
  <c r="O150" i="2"/>
  <c r="O166" i="2"/>
  <c r="O143" i="2"/>
  <c r="O179" i="2"/>
  <c r="O146" i="2"/>
  <c r="O198" i="2"/>
  <c r="O176" i="2"/>
  <c r="O115" i="2"/>
  <c r="O175" i="2"/>
  <c r="O124" i="2"/>
  <c r="O112" i="2"/>
  <c r="O116" i="2"/>
  <c r="O169" i="2"/>
  <c r="O162" i="2"/>
  <c r="O195" i="2"/>
  <c r="O149" i="2"/>
  <c r="O197" i="2"/>
  <c r="O125" i="2"/>
  <c r="O201" i="2"/>
  <c r="O131" i="2"/>
  <c r="O139" i="2"/>
  <c r="O170" i="2"/>
  <c r="O128" i="2"/>
  <c r="O186" i="2"/>
  <c r="O183" i="2"/>
  <c r="O202" i="2"/>
  <c r="O127" i="2"/>
  <c r="O193" i="2"/>
  <c r="O123" i="2"/>
  <c r="O156" i="2"/>
  <c r="O182" i="2"/>
  <c r="O180" i="2"/>
  <c r="O145" i="2"/>
  <c r="O158" i="2"/>
  <c r="O140" i="2"/>
  <c r="O137" i="2"/>
  <c r="O130" i="2"/>
  <c r="O132" i="2"/>
  <c r="O203" i="2"/>
  <c r="O184" i="2"/>
  <c r="O194" i="2"/>
  <c r="O168" i="2"/>
  <c r="O196" i="2"/>
  <c r="O163" i="2"/>
  <c r="O208" i="2"/>
  <c r="O142" i="2"/>
  <c r="O119" i="2"/>
  <c r="O129" i="2"/>
  <c r="O167" i="2"/>
  <c r="O217" i="2"/>
  <c r="F18" i="1" l="1"/>
  <c r="F19" i="1" s="1"/>
  <c r="C18" i="2"/>
  <c r="E16" i="2"/>
  <c r="E17" i="2" s="1"/>
</calcChain>
</file>

<file path=xl/sharedStrings.xml><?xml version="1.0" encoding="utf-8"?>
<sst xmlns="http://schemas.openxmlformats.org/spreadsheetml/2006/main" count="4455" uniqueCount="979">
  <si>
    <t>AA UMa / GSC 03433-00685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</si>
  <si>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</si>
  <si>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</si>
  <si>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</si>
  <si>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</si>
  <si>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</si>
  <si>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</si>
  <si>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</si>
  <si>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</si>
  <si>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</si>
  <si>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</si>
  <si>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</si>
  <si>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</si>
  <si>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</si>
  <si>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</si>
  <si>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</si>
  <si>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</si>
  <si>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</si>
  <si>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</si>
  <si>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</si>
  <si>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</si>
  <si>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</si>
  <si>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</si>
  <si>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</si>
  <si>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</si>
  <si>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</si>
  <si>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</si>
  <si>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</si>
  <si>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</si>
  <si>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</si>
  <si>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</si>
  <si>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</si>
  <si>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</si>
  <si>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</si>
  <si>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</si>
  <si>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</si>
  <si>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</si>
  <si>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S5</t>
  </si>
  <si>
    <t>Misc</t>
  </si>
  <si>
    <t>Lin Fit</t>
  </si>
  <si>
    <t>Q. Fit</t>
  </si>
  <si>
    <t>Date</t>
  </si>
  <si>
    <t>IBVS 38 </t>
  </si>
  <si>
    <t>I</t>
  </si>
  <si>
    <t>phe</t>
  </si>
  <si>
    <t>K</t>
  </si>
  <si>
    <t>II</t>
  </si>
  <si>
    <t>v</t>
  </si>
  <si>
    <t>Diethelm R</t>
  </si>
  <si>
    <t>B</t>
  </si>
  <si>
    <t>Locher K</t>
  </si>
  <si>
    <t> AC 170.15 </t>
  </si>
  <si>
    <t>Paschke A</t>
  </si>
  <si>
    <t> MVS 6.126 </t>
  </si>
  <si>
    <t> MVS 557 </t>
  </si>
  <si>
    <t> MVS 6.127 </t>
  </si>
  <si>
    <t>GCVS 4</t>
  </si>
  <si>
    <t> MVS 7.140 </t>
  </si>
  <si>
    <t>Peter H</t>
  </si>
  <si>
    <t>MVS 7,139</t>
  </si>
  <si>
    <t>BBSAG Bull.21</t>
  </si>
  <si>
    <t>BRNO 23</t>
  </si>
  <si>
    <t>BBSAG Bull.46</t>
  </si>
  <si>
    <t>BBSAG Bull.47</t>
  </si>
  <si>
    <t>BBSAG Bull.48</t>
  </si>
  <si>
    <t>BRNO 26</t>
  </si>
  <si>
    <t>BRNO 27</t>
  </si>
  <si>
    <t>BBSAG Bull.77</t>
  </si>
  <si>
    <t>BRNO 28</t>
  </si>
  <si>
    <t>BRNO 30</t>
  </si>
  <si>
    <t>IBVS 3138</t>
  </si>
  <si>
    <t>Rehacek</t>
  </si>
  <si>
    <t>Stastka</t>
  </si>
  <si>
    <t>BBSAG Bull.87</t>
  </si>
  <si>
    <t>BBSAG Bull.88</t>
  </si>
  <si>
    <t>BBSAG Bull.91</t>
  </si>
  <si>
    <t>Martignoni M</t>
  </si>
  <si>
    <t>phe  B</t>
  </si>
  <si>
    <t>BRNO 31</t>
  </si>
  <si>
    <t>Vyboch</t>
  </si>
  <si>
    <t>BBSAG Bull.94</t>
  </si>
  <si>
    <t>BBSAG Bull.95</t>
  </si>
  <si>
    <t>Csipes</t>
  </si>
  <si>
    <t>BBSAG Bull.97</t>
  </si>
  <si>
    <t>BBSAG Bull.100</t>
  </si>
  <si>
    <t>BBSAG Bull.101</t>
  </si>
  <si>
    <t>Galia</t>
  </si>
  <si>
    <t>BBSAG Bull.103</t>
  </si>
  <si>
    <t>Dedoch</t>
  </si>
  <si>
    <t>BBSAG Bull.104</t>
  </si>
  <si>
    <t>Stepan</t>
  </si>
  <si>
    <t>Micikova</t>
  </si>
  <si>
    <t>Stolarik</t>
  </si>
  <si>
    <t>BBSAG Bull.106</t>
  </si>
  <si>
    <t> BRNO 32 </t>
  </si>
  <si>
    <t>BBSAG Bull.108</t>
  </si>
  <si>
    <t>BBSAG Bull.113</t>
  </si>
  <si>
    <t>BBSAG Bull.109</t>
  </si>
  <si>
    <t>BBSAG Bull.111</t>
  </si>
  <si>
    <t>BBSAG Bull.112</t>
  </si>
  <si>
    <t>BBSAG Bull.114</t>
  </si>
  <si>
    <t> AOEB 12 </t>
  </si>
  <si>
    <t>BBSAG Bull.115</t>
  </si>
  <si>
    <t>BBSAG Bull.117</t>
  </si>
  <si>
    <t>IBVS 4912</t>
  </si>
  <si>
    <t>VSB 39 </t>
  </si>
  <si>
    <t> BBS 125 </t>
  </si>
  <si>
    <t>IBVS 5296</t>
  </si>
  <si>
    <t>OEJV 0074 </t>
  </si>
  <si>
    <t>OEJV 0074</t>
  </si>
  <si>
    <t>VSB 40 </t>
  </si>
  <si>
    <t> BBS 127 </t>
  </si>
  <si>
    <t>IBVS 5484</t>
  </si>
  <si>
    <t>IBVS 5341</t>
  </si>
  <si>
    <t>IBVS 5438</t>
  </si>
  <si>
    <t>VSB 42 </t>
  </si>
  <si>
    <t>Ehrenberger</t>
  </si>
  <si>
    <t>ccdC</t>
  </si>
  <si>
    <t>IBVS 5643</t>
  </si>
  <si>
    <t>IBVS 5668</t>
  </si>
  <si>
    <t>VSB 43 </t>
  </si>
  <si>
    <t>IBVS 5602</t>
  </si>
  <si>
    <t>IBVS 5657</t>
  </si>
  <si>
    <t>IBVS 5694</t>
  </si>
  <si>
    <t>IBVS 5694 </t>
  </si>
  <si>
    <t>VSB 44 </t>
  </si>
  <si>
    <t>IBVS 5802</t>
  </si>
  <si>
    <t>IBVS 5731</t>
  </si>
  <si>
    <t>IBVS 5713</t>
  </si>
  <si>
    <t>IBVS 5820</t>
  </si>
  <si>
    <t>IBVS 5814</t>
  </si>
  <si>
    <t>IBVS 5874</t>
  </si>
  <si>
    <t>IBVS 5781</t>
  </si>
  <si>
    <t>IBVS 5898</t>
  </si>
  <si>
    <t>IBVS 5875</t>
  </si>
  <si>
    <t>OEJV 0094 </t>
  </si>
  <si>
    <t>OEJV0094</t>
  </si>
  <si>
    <t>VSB 48 </t>
  </si>
  <si>
    <t>IBVS 5894</t>
  </si>
  <si>
    <t>IBVS 5938</t>
  </si>
  <si>
    <t>VSB 50 </t>
  </si>
  <si>
    <t>IBVS 5918</t>
  </si>
  <si>
    <t>IBVS 5945</t>
  </si>
  <si>
    <t>IBVS 5974</t>
  </si>
  <si>
    <t>IBVS 5980</t>
  </si>
  <si>
    <t>IBVS 5959</t>
  </si>
  <si>
    <t>VSB 51 </t>
  </si>
  <si>
    <t>IBVS 5992</t>
  </si>
  <si>
    <t>IBVS 5984</t>
  </si>
  <si>
    <t>IBVS 6044</t>
  </si>
  <si>
    <t>VSB 53 </t>
  </si>
  <si>
    <t>IBVS 6010</t>
  </si>
  <si>
    <t>IBVS 6029</t>
  </si>
  <si>
    <t>VSB 55 </t>
  </si>
  <si>
    <t>IBVS 6063</t>
  </si>
  <si>
    <t>VSB 56 </t>
  </si>
  <si>
    <t>IBVS 6118</t>
  </si>
  <si>
    <t>OEJV 0168</t>
  </si>
  <si>
    <t>VSB-059</t>
  </si>
  <si>
    <t>V</t>
  </si>
  <si>
    <t>IBVS 6152</t>
  </si>
  <si>
    <t>IBVS 6167</t>
  </si>
  <si>
    <t>IBVS 6196</t>
  </si>
  <si>
    <t>VSB-063</t>
  </si>
  <si>
    <t>IBVS 6195</t>
  </si>
  <si>
    <t>IBVS 6244</t>
  </si>
  <si>
    <t>OEJV 0211</t>
  </si>
  <si>
    <t>VSB 069</t>
  </si>
  <si>
    <t xml:space="preserve">Elements of Qian 2001MNRAS.328..635 </t>
  </si>
  <si>
    <t>Local time</t>
  </si>
  <si>
    <t>BBSAG</t>
  </si>
  <si>
    <t>BRNO</t>
  </si>
  <si>
    <t>IBVS</t>
  </si>
  <si>
    <t>.0008</t>
  </si>
  <si>
    <t>.0017</t>
  </si>
  <si>
    <t>.0005</t>
  </si>
  <si>
    <t>Minima of AA UMa from the Lichtenknecker Database of the BAV</t>
  </si>
  <si>
    <t>http://www.bav-astro.de/LkDB/index.php</t>
  </si>
  <si>
    <t> 07.02.1975 18:07 </t>
  </si>
  <si>
    <t> -0.0036 </t>
  </si>
  <si>
    <t>?</t>
  </si>
  <si>
    <t> L.Meinunger </t>
  </si>
  <si>
    <t> 08.02.1975 22:20 </t>
  </si>
  <si>
    <t> 0.0014 </t>
  </si>
  <si>
    <t> 09.02.1975 03:53 </t>
  </si>
  <si>
    <t> -0.0012 </t>
  </si>
  <si>
    <t> 10.02.1975 19:17 </t>
  </si>
  <si>
    <t> 0.0021 </t>
  </si>
  <si>
    <t> BBS 21 </t>
  </si>
  <si>
    <t> 17.02.1975 19:49 </t>
  </si>
  <si>
    <t> 0.002 </t>
  </si>
  <si>
    <t> R.Diethelm </t>
  </si>
  <si>
    <t> 20.02.1975 20:21 </t>
  </si>
  <si>
    <t> -0.019 </t>
  </si>
  <si>
    <t> K.Locher </t>
  </si>
  <si>
    <t> 20.02.1975 20:25 </t>
  </si>
  <si>
    <t> -0.016 </t>
  </si>
  <si>
    <t> 01.03.1975 01:23 </t>
  </si>
  <si>
    <t> -0.0008 </t>
  </si>
  <si>
    <t> 22.04.1975 00:25 </t>
  </si>
  <si>
    <t> -0.0027 </t>
  </si>
  <si>
    <t> BRNO 23 </t>
  </si>
  <si>
    <t> 21.02.1979 03:01 </t>
  </si>
  <si>
    <t> 0.005 </t>
  </si>
  <si>
    <t> J.Silhan </t>
  </si>
  <si>
    <t> BBS 46 </t>
  </si>
  <si>
    <t> 28.02.1980 18:48 </t>
  </si>
  <si>
    <t> 0.036 </t>
  </si>
  <si>
    <t> BBS 47 </t>
  </si>
  <si>
    <t> 12.04.1980 21:17 </t>
  </si>
  <si>
    <t> -0.099 </t>
  </si>
  <si>
    <t> BBS 48 </t>
  </si>
  <si>
    <t> 11.05.1980 22:45 </t>
  </si>
  <si>
    <t> -0.062 </t>
  </si>
  <si>
    <t> 12.05.1980 22:52 </t>
  </si>
  <si>
    <t> 0.007 </t>
  </si>
  <si>
    <t> BRNO 26 </t>
  </si>
  <si>
    <t> 22.03.1982 23:00 </t>
  </si>
  <si>
    <t> -0.003 </t>
  </si>
  <si>
    <t> K.Carbol </t>
  </si>
  <si>
    <t> 17.05.1982 21:50 </t>
  </si>
  <si>
    <t> BRNO 26.47 </t>
  </si>
  <si>
    <t> 21.03.1984 18:34 </t>
  </si>
  <si>
    <t> 0.004 </t>
  </si>
  <si>
    <t> J.Borovicka </t>
  </si>
  <si>
    <t> BRNO 27 </t>
  </si>
  <si>
    <t> 18.04.1984 20:41 </t>
  </si>
  <si>
    <t> 30.11.1984 23:25 </t>
  </si>
  <si>
    <t> 0.014 </t>
  </si>
  <si>
    <t> 12.02.1985 22:26 </t>
  </si>
  <si>
    <t> 0.009 </t>
  </si>
  <si>
    <t> BBS 77 </t>
  </si>
  <si>
    <t> 21.02.1985 20:11 </t>
  </si>
  <si>
    <t> 0.020 </t>
  </si>
  <si>
    <t> A.Paschke </t>
  </si>
  <si>
    <t> BRNO 28 </t>
  </si>
  <si>
    <t> 14.04.1986 21:51 </t>
  </si>
  <si>
    <t> -0.009 </t>
  </si>
  <si>
    <t> J.Horky </t>
  </si>
  <si>
    <t> 14.04.1986 21:59 </t>
  </si>
  <si>
    <t> -0.004 </t>
  </si>
  <si>
    <t> P.Kucera </t>
  </si>
  <si>
    <t> 02.05.1986 00:01 </t>
  </si>
  <si>
    <t> -0.006 </t>
  </si>
  <si>
    <t> P.Novak </t>
  </si>
  <si>
    <t> 02.05.1986 22:29 </t>
  </si>
  <si>
    <t> 05.10.1986 03:02 </t>
  </si>
  <si>
    <t> 0.000 </t>
  </si>
  <si>
    <t> V.Wagner </t>
  </si>
  <si>
    <t> 05.10.1986 03:05 </t>
  </si>
  <si>
    <t> A.Slatinsky </t>
  </si>
  <si>
    <t> BRNO 30 </t>
  </si>
  <si>
    <t> 30.01.1987 20:26 </t>
  </si>
  <si>
    <t> -0.008 </t>
  </si>
  <si>
    <t> J.Csipes </t>
  </si>
  <si>
    <t> 31.01.1987 02:05 </t>
  </si>
  <si>
    <t> 24.02.1987 21:28 </t>
  </si>
  <si>
    <t> -0.010 </t>
  </si>
  <si>
    <t> A.Dedoch </t>
  </si>
  <si>
    <t> 24.02.1987 21:36 </t>
  </si>
  <si>
    <t> -0.005 </t>
  </si>
  <si>
    <t> H.Kolarova </t>
  </si>
  <si>
    <t> O.Santolik </t>
  </si>
  <si>
    <t> 24.02.1987 21:41 </t>
  </si>
  <si>
    <t> -0.001 </t>
  </si>
  <si>
    <t>IBVS 3138 </t>
  </si>
  <si>
    <t> 02.03.1987 18:10 </t>
  </si>
  <si>
    <t> 0.0003 </t>
  </si>
  <si>
    <t> Lu Wenxian et al. </t>
  </si>
  <si>
    <t> 04.03.1987 15:07 </t>
  </si>
  <si>
    <t> 0.0011 </t>
  </si>
  <si>
    <t> 05.03.1987 13:33 </t>
  </si>
  <si>
    <t> -0.0005 </t>
  </si>
  <si>
    <t> 30.03.1987 14:41 </t>
  </si>
  <si>
    <t> 0.0019 </t>
  </si>
  <si>
    <t> 31.03.1987 13:10 </t>
  </si>
  <si>
    <t> 0.0028 </t>
  </si>
  <si>
    <t> 05.04.1987 22:12 </t>
  </si>
  <si>
    <t> 24.04.1987 21:20 </t>
  </si>
  <si>
    <t> -0.000 </t>
  </si>
  <si>
    <t> 24.04.1987 21:30 </t>
  </si>
  <si>
    <t> O.Rehacek </t>
  </si>
  <si>
    <t> 24.04.1987 21:33 </t>
  </si>
  <si>
    <t> 24.04.1987 21:40 </t>
  </si>
  <si>
    <t> P.Lutcha </t>
  </si>
  <si>
    <t> 27.04.1987 22:22 </t>
  </si>
  <si>
    <t> D.Hanzl </t>
  </si>
  <si>
    <t> 30.04.1987 23:03 </t>
  </si>
  <si>
    <t> -0.014 </t>
  </si>
  <si>
    <t> 18.11.1987 17:44 </t>
  </si>
  <si>
    <t> 0.0025 </t>
  </si>
  <si>
    <t> BBS 87 </t>
  </si>
  <si>
    <t> 14.02.1988 23:19 </t>
  </si>
  <si>
    <t> H.Peter </t>
  </si>
  <si>
    <t> 22.02.1988 22:30 </t>
  </si>
  <si>
    <t> 0.001 </t>
  </si>
  <si>
    <t> BBS 88 </t>
  </si>
  <si>
    <t> 12.03.1988 21:36 </t>
  </si>
  <si>
    <t> 13.04.1988 22:56 </t>
  </si>
  <si>
    <t> 18.04.1988 20:51 </t>
  </si>
  <si>
    <t> BBS 91 </t>
  </si>
  <si>
    <t> 04.03.1989 20:09 </t>
  </si>
  <si>
    <t> 11.03.1989 20:35 </t>
  </si>
  <si>
    <t> 26.03.1989 20:35 </t>
  </si>
  <si>
    <t> 0.015 </t>
  </si>
  <si>
    <t> 26.05.1989 22:26 </t>
  </si>
  <si>
    <t> BRNO 31 </t>
  </si>
  <si>
    <t> 17.02.1990 01:23 </t>
  </si>
  <si>
    <t> 17.02.1990 01:26 </t>
  </si>
  <si>
    <t> R.Vyboch </t>
  </si>
  <si>
    <t> 17.02.1990 01:42 </t>
  </si>
  <si>
    <t> 0.008 </t>
  </si>
  <si>
    <t> Z.Egyhazi </t>
  </si>
  <si>
    <t> 19.02.1990 21:04 </t>
  </si>
  <si>
    <t> 0.006 </t>
  </si>
  <si>
    <t> 22.02.1990 22:03 </t>
  </si>
  <si>
    <t> A.Lakostik </t>
  </si>
  <si>
    <t> 22.02.1990 22:06 </t>
  </si>
  <si>
    <t> M.Vrastak </t>
  </si>
  <si>
    <t> 22.02.1990 22:09 </t>
  </si>
  <si>
    <t> BBS 94 </t>
  </si>
  <si>
    <t> 05.03.1990 22:13 </t>
  </si>
  <si>
    <t> 0.010 </t>
  </si>
  <si>
    <t> 17.03.1990 20:32 </t>
  </si>
  <si>
    <t> 0.003 </t>
  </si>
  <si>
    <t> 19.03.1990 23:08 </t>
  </si>
  <si>
    <t> J.Vavrincova </t>
  </si>
  <si>
    <t> BBS 95 </t>
  </si>
  <si>
    <t> 01.04.1990 20:00 </t>
  </si>
  <si>
    <t> 14.04.1990 00:10 </t>
  </si>
  <si>
    <t> 29.04.1990 21:50 </t>
  </si>
  <si>
    <t> 29.04.1990 21:59 </t>
  </si>
  <si>
    <t> 29.04.1990 22:04 </t>
  </si>
  <si>
    <t> 03.05.1990 21:37 </t>
  </si>
  <si>
    <t> 17.01.1991 01:36 </t>
  </si>
  <si>
    <t> 18.01.1991 22:36 </t>
  </si>
  <si>
    <t> 25.01.1991 00:02 </t>
  </si>
  <si>
    <t> -0.027 </t>
  </si>
  <si>
    <t> 14.03.1991 22:30 </t>
  </si>
  <si>
    <t> T.Nejeschleba </t>
  </si>
  <si>
    <t> BBS 97 </t>
  </si>
  <si>
    <t> 15.03.1991 21:28 </t>
  </si>
  <si>
    <t> 0.011 </t>
  </si>
  <si>
    <t> 14.04.1991 20:36 </t>
  </si>
  <si>
    <t> 16.04.1991 00:11 </t>
  </si>
  <si>
    <t> BBS 100 </t>
  </si>
  <si>
    <t> 24.02.1992 19:59 </t>
  </si>
  <si>
    <t> BBS 101 </t>
  </si>
  <si>
    <t> 06.03.1992 19:59 </t>
  </si>
  <si>
    <t> 07.04.1992 21:11 </t>
  </si>
  <si>
    <t> -0.013 </t>
  </si>
  <si>
    <t> 26.04.1992 20:28 </t>
  </si>
  <si>
    <t> 10.05.1992 21:24 </t>
  </si>
  <si>
    <t> -0.007 </t>
  </si>
  <si>
    <t> 17.05.1992 22:07 </t>
  </si>
  <si>
    <t> 30.01.1993 20:35 </t>
  </si>
  <si>
    <t> R.Galia </t>
  </si>
  <si>
    <t> BBS 103 </t>
  </si>
  <si>
    <t> 08.03.1993 20:26 </t>
  </si>
  <si>
    <t> 0.012 </t>
  </si>
  <si>
    <t> 14.03.1993 21:57 </t>
  </si>
  <si>
    <t> -0.011 </t>
  </si>
  <si>
    <t> BBS 104 </t>
  </si>
  <si>
    <t> 29.03.1993 21:48 </t>
  </si>
  <si>
    <t> 02.04.1993 21:25 </t>
  </si>
  <si>
    <t> P.Stepan </t>
  </si>
  <si>
    <t> 14.04.1993 19:56 </t>
  </si>
  <si>
    <t> 18.05.1993 23:49 </t>
  </si>
  <si>
    <t> -0.002 </t>
  </si>
  <si>
    <t> 16.01.1994 00:34 </t>
  </si>
  <si>
    <t> 21.01.1994 20:39 </t>
  </si>
  <si>
    <t> J.Micikova </t>
  </si>
  <si>
    <t> 21.01.1994 20:51 </t>
  </si>
  <si>
    <t> 21.01.1994 21:01 </t>
  </si>
  <si>
    <t> J.Stolarik </t>
  </si>
  <si>
    <t> 21.01.1994 21:04 </t>
  </si>
  <si>
    <t> BBS 106 </t>
  </si>
  <si>
    <t> 09.03.1994 22:00 </t>
  </si>
  <si>
    <t> 21.04.1994 01:14 </t>
  </si>
  <si>
    <t> 29.04.1994 22:45 </t>
  </si>
  <si>
    <t> 11.05.1994 21:04 </t>
  </si>
  <si>
    <t> BBS 108 </t>
  </si>
  <si>
    <t> 01.03.1995 20:42 </t>
  </si>
  <si>
    <t> 16.03.1995 20:19 </t>
  </si>
  <si>
    <t> BBS 113 </t>
  </si>
  <si>
    <t> 22.03.1995 22:24 </t>
  </si>
  <si>
    <t> M.Martignoni </t>
  </si>
  <si>
    <t> BBS 109 </t>
  </si>
  <si>
    <t> 28.04.1995 21:54 </t>
  </si>
  <si>
    <t> 02.05.1995 21:28 </t>
  </si>
  <si>
    <t> 0.0077 </t>
  </si>
  <si>
    <t> BBS 111 </t>
  </si>
  <si>
    <t> 27.02.1996 21:34 </t>
  </si>
  <si>
    <t> BBS 112 </t>
  </si>
  <si>
    <t> 18.04.1996 21:46 </t>
  </si>
  <si>
    <t> BBS 114 </t>
  </si>
  <si>
    <t> 22.02.1997 19:55 </t>
  </si>
  <si>
    <t> 09.03.1997 19:33 </t>
  </si>
  <si>
    <t> 0.019 </t>
  </si>
  <si>
    <t> BBS 115 </t>
  </si>
  <si>
    <t> 17.04.1997 21:18 </t>
  </si>
  <si>
    <t> 02.05.1997 21:01 </t>
  </si>
  <si>
    <t> BBS 117 </t>
  </si>
  <si>
    <t> 29.03.1998 20:19 </t>
  </si>
  <si>
    <t> 0.017 </t>
  </si>
  <si>
    <t>BAVM 128 </t>
  </si>
  <si>
    <t> 30.01.1999 22:24 </t>
  </si>
  <si>
    <t> 0.0135 </t>
  </si>
  <si>
    <t>o</t>
  </si>
  <si>
    <t> D.Husar </t>
  </si>
  <si>
    <t>BAVM 152 </t>
  </si>
  <si>
    <t> 02.05.2001 21:40 </t>
  </si>
  <si>
    <t> 0.0186 </t>
  </si>
  <si>
    <t> K.&amp; M.Rätz </t>
  </si>
  <si>
    <t>BAVM 158 </t>
  </si>
  <si>
    <t> 27.03.2002 23:59 </t>
  </si>
  <si>
    <t> 0.0224 </t>
  </si>
  <si>
    <t>R;-I</t>
  </si>
  <si>
    <t>IBVS 5341 </t>
  </si>
  <si>
    <t> 03.04.2002 02:01 </t>
  </si>
  <si>
    <t> 0.0220 </t>
  </si>
  <si>
    <t> T.Pribulla et al. </t>
  </si>
  <si>
    <t> 04.04.2002 00:30 </t>
  </si>
  <si>
    <t> 0.0226 </t>
  </si>
  <si>
    <t>V;-I</t>
  </si>
  <si>
    <t> BBS 129 </t>
  </si>
  <si>
    <t> 19.01.2003 00:38 </t>
  </si>
  <si>
    <t> 0.024 </t>
  </si>
  <si>
    <t> 27.02.2003 19:36 </t>
  </si>
  <si>
    <t> 0.02370 </t>
  </si>
  <si>
    <t>C</t>
  </si>
  <si>
    <t> R.Ehrenberger </t>
  </si>
  <si>
    <t>BAVM 172 </t>
  </si>
  <si>
    <t> 13.04.2003 01:21 </t>
  </si>
  <si>
    <t> 0.0256 </t>
  </si>
  <si>
    <t>-I</t>
  </si>
  <si>
    <t>IBVS 5668 </t>
  </si>
  <si>
    <t> 15.04.2003 20:46 </t>
  </si>
  <si>
    <t>25806</t>
  </si>
  <si>
    <t> 30.12.2003 00:56 </t>
  </si>
  <si>
    <t>26357.5</t>
  </si>
  <si>
    <t> 0.0278 </t>
  </si>
  <si>
    <t>IBVS 5602 </t>
  </si>
  <si>
    <t> 05.02.2004 06:05 </t>
  </si>
  <si>
    <t>26437</t>
  </si>
  <si>
    <t> 0.0266 </t>
  </si>
  <si>
    <t> R.Nelson </t>
  </si>
  <si>
    <t>BAVM 173 </t>
  </si>
  <si>
    <t> 05.03.2004 01:04 </t>
  </si>
  <si>
    <t>26498.5</t>
  </si>
  <si>
    <t> 0.0281 </t>
  </si>
  <si>
    <t> 31.03.2004 00:32 </t>
  </si>
  <si>
    <t>26554</t>
  </si>
  <si>
    <t> 0.0247 </t>
  </si>
  <si>
    <t> 31.03.2004 23:04 </t>
  </si>
  <si>
    <t>26556</t>
  </si>
  <si>
    <t> 0.0277 </t>
  </si>
  <si>
    <t> v.Poschinger </t>
  </si>
  <si>
    <t> 09.02.2005 01:49 </t>
  </si>
  <si>
    <t>27227</t>
  </si>
  <si>
    <t> 0.0295 </t>
  </si>
  <si>
    <t> 12.05.2005 12:42 </t>
  </si>
  <si>
    <t>27424.5</t>
  </si>
  <si>
    <t> 0.0287 </t>
  </si>
  <si>
    <t> C.-H.Kim et al. </t>
  </si>
  <si>
    <t> 19.05.2005 13:13 </t>
  </si>
  <si>
    <t>27439.5</t>
  </si>
  <si>
    <t>BAVM 186 </t>
  </si>
  <si>
    <t> 29.01.2006 22:05 </t>
  </si>
  <si>
    <t>27985</t>
  </si>
  <si>
    <t> 0.0349 </t>
  </si>
  <si>
    <t>BAVM 178 </t>
  </si>
  <si>
    <t> 19.03.2006 20:02 </t>
  </si>
  <si>
    <t>28089.5</t>
  </si>
  <si>
    <t> 0.0305 </t>
  </si>
  <si>
    <t> F.Walter </t>
  </si>
  <si>
    <t>IBVS 5713 </t>
  </si>
  <si>
    <t> 20.04.2006 21:38 </t>
  </si>
  <si>
    <t>28158</t>
  </si>
  <si>
    <t> 0.0304 </t>
  </si>
  <si>
    <t> 20.04.2006 21:40 </t>
  </si>
  <si>
    <t> 0.0317 </t>
  </si>
  <si>
    <t> H.Jungbluth </t>
  </si>
  <si>
    <t>IBVS 5820 </t>
  </si>
  <si>
    <t> 23.02.2007 09:34 </t>
  </si>
  <si>
    <t>28817</t>
  </si>
  <si>
    <t> 0.0329 </t>
  </si>
  <si>
    <t>R</t>
  </si>
  <si>
    <t>IBVS 5814 </t>
  </si>
  <si>
    <t> 28.02.2007 01:55 </t>
  </si>
  <si>
    <t>28827</t>
  </si>
  <si>
    <t> 0.0333 </t>
  </si>
  <si>
    <t> S.Dvorak </t>
  </si>
  <si>
    <t>BAVM 201 </t>
  </si>
  <si>
    <t> 08.03.2007 00:53 </t>
  </si>
  <si>
    <t>28844</t>
  </si>
  <si>
    <t> 0.0318 </t>
  </si>
  <si>
    <t> M.&amp; C.Rätz </t>
  </si>
  <si>
    <t> BBS 133 (=IBVS 5781) </t>
  </si>
  <si>
    <t> 13.03.2007 21:25 </t>
  </si>
  <si>
    <t>28856.5</t>
  </si>
  <si>
    <t> 0.0360 </t>
  </si>
  <si>
    <t> 26.03.2007 23:57 </t>
  </si>
  <si>
    <t>28884.5</t>
  </si>
  <si>
    <t> 0.0342 </t>
  </si>
  <si>
    <t> F.Agerer </t>
  </si>
  <si>
    <t> 15.04.2007 21:24 </t>
  </si>
  <si>
    <t>28927</t>
  </si>
  <si>
    <t> 0.0325 </t>
  </si>
  <si>
    <t>IBVS 5898 </t>
  </si>
  <si>
    <t> 03.01.2008 23:31 </t>
  </si>
  <si>
    <t>29489</t>
  </si>
  <si>
    <t> 0.0341 </t>
  </si>
  <si>
    <t> S.Parimucha et al. </t>
  </si>
  <si>
    <t>IBVS 5875 </t>
  </si>
  <si>
    <t> 02.02.2008 05:43 </t>
  </si>
  <si>
    <t>29551.5</t>
  </si>
  <si>
    <t> 0.0345 </t>
  </si>
  <si>
    <t> 24.02.2008 22:38 </t>
  </si>
  <si>
    <t>29600</t>
  </si>
  <si>
    <t> 0.0350 </t>
  </si>
  <si>
    <t> 16.12.2008 07:58 </t>
  </si>
  <si>
    <t>30231</t>
  </si>
  <si>
    <t>IBVS 5894 </t>
  </si>
  <si>
    <t> 14.01.2009 08:34 </t>
  </si>
  <si>
    <t>30293</t>
  </si>
  <si>
    <t> 0.038 </t>
  </si>
  <si>
    <t>IBVS 5938 </t>
  </si>
  <si>
    <t> 23.01.2009 05:58 </t>
  </si>
  <si>
    <t>30312</t>
  </si>
  <si>
    <t> 0.0351 </t>
  </si>
  <si>
    <t> 15.04.2009 20:59 </t>
  </si>
  <si>
    <t>30488.5</t>
  </si>
  <si>
    <t> 0.0369 </t>
  </si>
  <si>
    <t>BAVM 209 </t>
  </si>
  <si>
    <t> 19.04.2009 20:30 </t>
  </si>
  <si>
    <t>30497</t>
  </si>
  <si>
    <t> 0.0375 </t>
  </si>
  <si>
    <t> U.Schmidt </t>
  </si>
  <si>
    <t> 20.04.2009 02:08 </t>
  </si>
  <si>
    <t>30497.5</t>
  </si>
  <si>
    <t> 0.0383 </t>
  </si>
  <si>
    <t>IBVS 5945 </t>
  </si>
  <si>
    <t> 05.01.2010 08:49 </t>
  </si>
  <si>
    <t>31053.5</t>
  </si>
  <si>
    <t> 0.0392 </t>
  </si>
  <si>
    <t>IBVS 5974 </t>
  </si>
  <si>
    <t> 09.02.2010 05:47 </t>
  </si>
  <si>
    <t>31128</t>
  </si>
  <si>
    <t> 0.0374 </t>
  </si>
  <si>
    <t>IBVS 5980 </t>
  </si>
  <si>
    <t> 16.03.2010 19:40 </t>
  </si>
  <si>
    <t>31204</t>
  </si>
  <si>
    <t> 0.0380 </t>
  </si>
  <si>
    <t>BAVM 214 </t>
  </si>
  <si>
    <t> 23.03.2010 20:12 </t>
  </si>
  <si>
    <t>31219</t>
  </si>
  <si>
    <t> 0.0384 </t>
  </si>
  <si>
    <t>IBVS 5992 </t>
  </si>
  <si>
    <t> 18.01.2011 09:03 </t>
  </si>
  <si>
    <t>31861</t>
  </si>
  <si>
    <t> 10.02.2011 18:49 </t>
  </si>
  <si>
    <t>31911</t>
  </si>
  <si>
    <t> 0.0378 </t>
  </si>
  <si>
    <t>IBVS 6044 </t>
  </si>
  <si>
    <t> 01.03.2011 23:28 </t>
  </si>
  <si>
    <t>31952</t>
  </si>
  <si>
    <t> 0.0387 </t>
  </si>
  <si>
    <t> 07.03.2011 19:57 </t>
  </si>
  <si>
    <t>31964.5</t>
  </si>
  <si>
    <t> 0.0406 </t>
  </si>
  <si>
    <t>BAVM 220 </t>
  </si>
  <si>
    <t> 08.04.2011 21:33 </t>
  </si>
  <si>
    <t>32033</t>
  </si>
  <si>
    <t> 0.0404 </t>
  </si>
  <si>
    <t> 12.04.2011 04:09 </t>
  </si>
  <si>
    <t>32040</t>
  </si>
  <si>
    <t> 0.0385 </t>
  </si>
  <si>
    <t> 15.04.2011 22:01 </t>
  </si>
  <si>
    <t>32048</t>
  </si>
  <si>
    <t>IBVS 6029 </t>
  </si>
  <si>
    <t> 20.01.2012 09:25 </t>
  </si>
  <si>
    <t>32645</t>
  </si>
  <si>
    <t> 0.0420 </t>
  </si>
  <si>
    <t>IBVS 6063 </t>
  </si>
  <si>
    <t> 17.01.2013 10:12 </t>
  </si>
  <si>
    <t>33420.5</t>
  </si>
  <si>
    <t> 0.0431 </t>
  </si>
  <si>
    <t> 07.04.1997 02:57 </t>
  </si>
  <si>
    <t>ns</t>
  </si>
  <si>
    <t> S.Cook </t>
  </si>
  <si>
    <t> 28.02.2000 03:44 </t>
  </si>
  <si>
    <t> 18.03.2002 04:02 </t>
  </si>
  <si>
    <t> 0.0222 </t>
  </si>
  <si>
    <t> 18.03.2003 07:25 </t>
  </si>
  <si>
    <t> 0.0251 </t>
  </si>
  <si>
    <t> 14.03.2008 21:38 </t>
  </si>
  <si>
    <t>29640.5</t>
  </si>
  <si>
    <t> 0.0344 </t>
  </si>
  <si>
    <t> 19.04.2008 11:28 </t>
  </si>
  <si>
    <t>29716.5</t>
  </si>
  <si>
    <t>Ic</t>
  </si>
  <si>
    <t> K.Nakajima </t>
  </si>
  <si>
    <t> 20.03.2009 15:50 </t>
  </si>
  <si>
    <t>30432.5</t>
  </si>
  <si>
    <t> 0.0373 </t>
  </si>
  <si>
    <t> H.Itoh </t>
  </si>
  <si>
    <t> 10.04.2010 15:07 </t>
  </si>
  <si>
    <t>31257</t>
  </si>
  <si>
    <t> 0.0382 </t>
  </si>
  <si>
    <t>BAVM 215 </t>
  </si>
  <si>
    <t> 07.02.2011 23:25 </t>
  </si>
  <si>
    <t>31905</t>
  </si>
  <si>
    <t> 08.02.2011 05:06 </t>
  </si>
  <si>
    <t>31905.5</t>
  </si>
  <si>
    <t> 0.0410 </t>
  </si>
  <si>
    <t> 21.03.2011 21:18 </t>
  </si>
  <si>
    <t>31994.5</t>
  </si>
  <si>
    <t> 0.0530 </t>
  </si>
  <si>
    <t> K.Kasai </t>
  </si>
  <si>
    <t> 09.04.2011 19:58 </t>
  </si>
  <si>
    <t>32035</t>
  </si>
  <si>
    <t> 26.01.2012 11:28 </t>
  </si>
  <si>
    <t>32658</t>
  </si>
  <si>
    <t> 0.0421 </t>
  </si>
  <si>
    <t>Rc</t>
  </si>
  <si>
    <t> K.Shiokawa </t>
  </si>
  <si>
    <t> 26.01.2012 17:06 </t>
  </si>
  <si>
    <t>32658.5</t>
  </si>
  <si>
    <t> 0.0424 </t>
  </si>
  <si>
    <t> 28.01.2012 13:59 </t>
  </si>
  <si>
    <t>32662.5</t>
  </si>
  <si>
    <t> 28.01.2012 19:39 </t>
  </si>
  <si>
    <t>32663</t>
  </si>
  <si>
    <t> 0.0423 </t>
  </si>
  <si>
    <t> 25.03.2012 11:02 </t>
  </si>
  <si>
    <t>32784</t>
  </si>
  <si>
    <t> 0.0402 </t>
  </si>
  <si>
    <t> 25.03.2012 16:43 </t>
  </si>
  <si>
    <t>32784.5</t>
  </si>
  <si>
    <t> 0.0425 </t>
  </si>
  <si>
    <t> 28.01.2013 15:51 </t>
  </si>
  <si>
    <t>33444.5</t>
  </si>
  <si>
    <t> 0.0437 </t>
  </si>
  <si>
    <t> 11.02.2013 16:53 </t>
  </si>
  <si>
    <t>33474.5</t>
  </si>
  <si>
    <t> 0.0434 </t>
  </si>
  <si>
    <t> 11.02.2013 16:54 </t>
  </si>
  <si>
    <t> 0.0436 </t>
  </si>
  <si>
    <t> 07.02.1975 01:22 </t>
  </si>
  <si>
    <t> 0.0001 </t>
  </si>
  <si>
    <t> 16.04.2001 12:30 </t>
  </si>
  <si>
    <t> 0.0206 </t>
  </si>
  <si>
    <t> Nakajima </t>
  </si>
  <si>
    <t> 02.05.2001 21:36 </t>
  </si>
  <si>
    <t> 06.03.2002 11:10 </t>
  </si>
  <si>
    <t> 0.0227 </t>
  </si>
  <si>
    <t> 10.03.2002 21:53 </t>
  </si>
  <si>
    <t> 0.0218 </t>
  </si>
  <si>
    <t> 17.02.2003 12:28 </t>
  </si>
  <si>
    <t> 17.02.2003 18:02 </t>
  </si>
  <si>
    <t> 0.0229 </t>
  </si>
  <si>
    <t> 05.01.2004 19:47 </t>
  </si>
  <si>
    <t>26372</t>
  </si>
  <si>
    <t> 0.0257 </t>
  </si>
  <si>
    <t> 23.12.2004 19:03 </t>
  </si>
  <si>
    <t>27126</t>
  </si>
  <si>
    <t> 03.03.2005 18:43 </t>
  </si>
  <si>
    <t>27275.5</t>
  </si>
  <si>
    <t> 0.0299 </t>
  </si>
  <si>
    <t> 25.11.2005 20:26 </t>
  </si>
  <si>
    <t>27846</t>
  </si>
  <si>
    <t> 0.0356 </t>
  </si>
  <si>
    <t> 16.03.1929 20:15 </t>
  </si>
  <si>
    <t> 0.129 </t>
  </si>
  <si>
    <t> Strohmeier &amp; Ott </t>
  </si>
  <si>
    <t> 02.04.1931 21:14 </t>
  </si>
  <si>
    <t> 0.042 </t>
  </si>
  <si>
    <t> 03.03.1932 22:55 </t>
  </si>
  <si>
    <t> 05.03.1932 21:43 </t>
  </si>
  <si>
    <t> 0.075 </t>
  </si>
  <si>
    <t> 29.03.1932 21:37 </t>
  </si>
  <si>
    <t> -0.038 </t>
  </si>
  <si>
    <t> 31.03.1932 21:08 </t>
  </si>
  <si>
    <t> -0.164 </t>
  </si>
  <si>
    <t> 22.02.1933 22:10 </t>
  </si>
  <si>
    <t> -0.043 </t>
  </si>
  <si>
    <t> 23.03.1933 22:23 </t>
  </si>
  <si>
    <t> -0.058 </t>
  </si>
  <si>
    <t> 26.03.1933 23:34 </t>
  </si>
  <si>
    <t> -0.052 </t>
  </si>
  <si>
    <t> 20.04.1933 20:12 </t>
  </si>
  <si>
    <t> 12.01.1934 00:41 </t>
  </si>
  <si>
    <t> 0.055 </t>
  </si>
  <si>
    <t> 10.02.1934 00:23 </t>
  </si>
  <si>
    <t> 19.03.1934 20:51 </t>
  </si>
  <si>
    <t> -0.047 </t>
  </si>
  <si>
    <t> 08.04.1935 20:55 </t>
  </si>
  <si>
    <t> -0.077 </t>
  </si>
  <si>
    <t> 14.02.1936 21:14 </t>
  </si>
  <si>
    <t> -0.070 </t>
  </si>
  <si>
    <t> 20.02.1936 23:32 </t>
  </si>
  <si>
    <t> -0.059 </t>
  </si>
  <si>
    <t> 06.12.1936 22:06 </t>
  </si>
  <si>
    <t> -0.123 </t>
  </si>
  <si>
    <t> 27.02.1938 20:41 </t>
  </si>
  <si>
    <t> -0.178 </t>
  </si>
  <si>
    <t> 02.04.1938 21:08 </t>
  </si>
  <si>
    <t> -0.098 </t>
  </si>
  <si>
    <t> 23.02.1939 00:00 </t>
  </si>
  <si>
    <t> -0.029 </t>
  </si>
  <si>
    <t> 15.03.1952 19:07 </t>
  </si>
  <si>
    <t> 0.037 </t>
  </si>
  <si>
    <t> W.Zessewitsch </t>
  </si>
  <si>
    <t> 15.03.1953 21:30 </t>
  </si>
  <si>
    <t> 16.03.1955 21:12 </t>
  </si>
  <si>
    <t> 19.03.1955 22:59 </t>
  </si>
  <si>
    <t> 0.039 </t>
  </si>
  <si>
    <t> 22.03.1957 22:50 </t>
  </si>
  <si>
    <t> E.Splittgerber </t>
  </si>
  <si>
    <t> 20.11.1957 21:50 </t>
  </si>
  <si>
    <t> 0.013 </t>
  </si>
  <si>
    <t> 21.11.1957 03:07 </t>
  </si>
  <si>
    <t> 24.01.1958 00:36 </t>
  </si>
  <si>
    <t> 25.01.1958 21:36 </t>
  </si>
  <si>
    <t> 26.01.1958 03:07 </t>
  </si>
  <si>
    <t> 28.01.1958 00:00 </t>
  </si>
  <si>
    <t> 29.01.1958 03:28 </t>
  </si>
  <si>
    <t> -0.034 </t>
  </si>
  <si>
    <t> 30.01.1958 01:55 </t>
  </si>
  <si>
    <t> -0.036 </t>
  </si>
  <si>
    <t> 22.03.1958 20:38 </t>
  </si>
  <si>
    <t> 24.03.1958 00:21 </t>
  </si>
  <si>
    <t> 24.03.1958 22:48 </t>
  </si>
  <si>
    <t> 12.02.1959 23:48 </t>
  </si>
  <si>
    <t> 0.163 </t>
  </si>
  <si>
    <t> 14.02.1959 23:02 </t>
  </si>
  <si>
    <t> 30.03.1959 20:13 </t>
  </si>
  <si>
    <t> 0.138 </t>
  </si>
  <si>
    <t> 04.04.1959 20:55 </t>
  </si>
  <si>
    <t> 28.03.1960 21:17 </t>
  </si>
  <si>
    <t> -0.020 </t>
  </si>
  <si>
    <t> 26.04.1960 22:04 </t>
  </si>
  <si>
    <t> 17.09.1963 02:29 </t>
  </si>
  <si>
    <t> 06.06.1964 21:43 </t>
  </si>
  <si>
    <t> 15.03.1966 21:21 </t>
  </si>
  <si>
    <t> 0.029 </t>
  </si>
  <si>
    <t> 20.04.1968 20:51 </t>
  </si>
  <si>
    <t> 07.11.1969 03:10 </t>
  </si>
  <si>
    <t> -0.015 </t>
  </si>
  <si>
    <t> 31.01.1995 20:15 </t>
  </si>
  <si>
    <t> 0.0075 </t>
  </si>
  <si>
    <t> P.Sobotka </t>
  </si>
  <si>
    <t> 02.02.1995 22:40 </t>
  </si>
  <si>
    <t> 0.0016 </t>
  </si>
  <si>
    <t> 05.05.1995 22:23 </t>
  </si>
  <si>
    <t> 0.0034 </t>
  </si>
  <si>
    <t> 01.03.1997 20:09 </t>
  </si>
  <si>
    <t> 0.0015 </t>
  </si>
  <si>
    <t> 01.03.1997 20:27 </t>
  </si>
  <si>
    <t> 0.0140 </t>
  </si>
  <si>
    <t> L.Brat </t>
  </si>
  <si>
    <t> 12.03.1997 20:10 </t>
  </si>
  <si>
    <t> 29.03.1998 19:49 </t>
  </si>
  <si>
    <t> -0.0034 </t>
  </si>
  <si>
    <t> F.Nevaril </t>
  </si>
  <si>
    <t> 29.04.2000 00:38 </t>
  </si>
  <si>
    <t> 0.0249 </t>
  </si>
  <si>
    <t> O.Pejcha </t>
  </si>
  <si>
    <t> 12.05.2001 22:30 </t>
  </si>
  <si>
    <t>O-C Gateway</t>
  </si>
  <si>
    <t>http://var.astro.cz/ocgate/ocgate.php?star=AA+UMa&amp;submit=Submit&amp;lang=en</t>
  </si>
  <si>
    <t>Strohmeier</t>
  </si>
  <si>
    <t>W</t>
  </si>
  <si>
    <t>I,0038,I,0038,,</t>
  </si>
  <si>
    <t>Zessewitsch</t>
  </si>
  <si>
    <t>P</t>
  </si>
  <si>
    <t>I,0038,I,0038,AC</t>
  </si>
  <si>
    <t>Kasan</t>
  </si>
  <si>
    <t>170,</t>
  </si>
  <si>
    <t>Splittgerber</t>
  </si>
  <si>
    <t>E</t>
  </si>
  <si>
    <t>,,D,Lich,MVS</t>
  </si>
  <si>
    <t>6.126,</t>
  </si>
  <si>
    <t>Meinunger</t>
  </si>
  <si>
    <t>L</t>
  </si>
  <si>
    <t>M,</t>
  </si>
  <si>
    <t>557,,,,</t>
  </si>
  <si>
    <t>6.127,</t>
  </si>
  <si>
    <t>GCVS</t>
  </si>
  <si>
    <t>0,GCVS,0,GCVS,,</t>
  </si>
  <si>
    <t>pe</t>
  </si>
  <si>
    <t>7.140,</t>
  </si>
  <si>
    <t>Diethelm</t>
  </si>
  <si>
    <t>Roger</t>
  </si>
  <si>
    <t>B,0021,B,0021,,</t>
  </si>
  <si>
    <t>Locher</t>
  </si>
  <si>
    <t>Kurt</t>
  </si>
  <si>
    <t>B,0046,B,0046,,</t>
  </si>
  <si>
    <t>Paschke</t>
  </si>
  <si>
    <t>Anton</t>
  </si>
  <si>
    <t>B,0077,B,0077,,</t>
  </si>
  <si>
    <t>Lu</t>
  </si>
  <si>
    <t>Wenxian</t>
  </si>
  <si>
    <t>I,3138,I,3138,,</t>
  </si>
  <si>
    <t>Peter</t>
  </si>
  <si>
    <t>H</t>
  </si>
  <si>
    <t>B,0087,B,0087,,</t>
  </si>
  <si>
    <t>B,0088,B,0088,,</t>
  </si>
  <si>
    <t>B,0091,B,0091,,</t>
  </si>
  <si>
    <t>B,0094,B,0094,,</t>
  </si>
  <si>
    <t>B,0095,B,0095,,</t>
  </si>
  <si>
    <t>B,0097,B,0097,,</t>
  </si>
  <si>
    <t>B,0100,B,0100,,</t>
  </si>
  <si>
    <t>B,0101,B,0101,,</t>
  </si>
  <si>
    <t>B,0103,B,0103,,</t>
  </si>
  <si>
    <t>B,0104,B,0104,,</t>
  </si>
  <si>
    <t>B,0106,B,0106,,</t>
  </si>
  <si>
    <t>B,0108,B,0108,,</t>
  </si>
  <si>
    <t>Martignoni</t>
  </si>
  <si>
    <t>Max</t>
  </si>
  <si>
    <t>B,0113,B,0113,,</t>
  </si>
  <si>
    <t>B,0109,B,0109,,</t>
  </si>
  <si>
    <t>B,0111,B,0111,,</t>
  </si>
  <si>
    <t>B,0112,B,0112,,</t>
  </si>
  <si>
    <t>B,0114,B,0114,,</t>
  </si>
  <si>
    <t>Cook</t>
  </si>
  <si>
    <t>ccd</t>
  </si>
  <si>
    <t>S</t>
  </si>
  <si>
    <t>A,0012,,,,</t>
  </si>
  <si>
    <t>B,0115,B,0115,,</t>
  </si>
  <si>
    <t>B,0117,B,0117,,</t>
  </si>
  <si>
    <t>Husar</t>
  </si>
  <si>
    <t>Dieter</t>
  </si>
  <si>
    <t>D,0128,I,4912,,ST-7</t>
  </si>
  <si>
    <t>0,home,,,,Rotse</t>
  </si>
  <si>
    <t>Nakajima</t>
  </si>
  <si>
    <t>Kazuhir</t>
  </si>
  <si>
    <t>W,0345,J,0039,,25cmSC+CV04</t>
  </si>
  <si>
    <t>B,0125,B,0125,,</t>
  </si>
  <si>
    <t>Raetz</t>
  </si>
  <si>
    <t>Manfred</t>
  </si>
  <si>
    <t>D,0152,I,5296,,ST-6</t>
  </si>
  <si>
    <t>W,0550,J,0040,,</t>
  </si>
  <si>
    <t>B,0127,B,0127,,</t>
  </si>
  <si>
    <t>Dvorak</t>
  </si>
  <si>
    <t>D,0158,I,5484,,</t>
  </si>
  <si>
    <t>Pribulla</t>
  </si>
  <si>
    <t>RI</t>
  </si>
  <si>
    <t>Theodor</t>
  </si>
  <si>
    <t>I,5341,,,,Roztoky</t>
  </si>
  <si>
    <t>B,0129,I,5438,,</t>
  </si>
  <si>
    <t>W,0899,J,0042,,</t>
  </si>
  <si>
    <t>D,0172,I,5643,,</t>
  </si>
  <si>
    <t>I,5668,,,,G1</t>
  </si>
  <si>
    <t>W,1192,J,0043,,</t>
  </si>
  <si>
    <t>Robert</t>
  </si>
  <si>
    <t>I,5602,,,,ST-7e</t>
  </si>
  <si>
    <t>D,0173,I,5657,,</t>
  </si>
  <si>
    <t>Poschinger</t>
  </si>
  <si>
    <t>J,0043,,,,25SC+CV-04</t>
  </si>
  <si>
    <t>Konst</t>
  </si>
  <si>
    <t>Kim</t>
  </si>
  <si>
    <t>Chun-Hwey</t>
  </si>
  <si>
    <t>I,5694,,,,</t>
  </si>
  <si>
    <t>Kazuhi</t>
  </si>
  <si>
    <t>J,0044,,,,25SC+CV-04</t>
  </si>
  <si>
    <t>M</t>
  </si>
  <si>
    <t>D,0186,I,5802,,ST-6</t>
  </si>
  <si>
    <t>Walter</t>
  </si>
  <si>
    <t>Frank</t>
  </si>
  <si>
    <t>D,0178,I,5731,,</t>
  </si>
  <si>
    <t>B,0132,,,,</t>
  </si>
  <si>
    <t>Jungbluth</t>
  </si>
  <si>
    <t>Helmut</t>
  </si>
  <si>
    <t>I,5820,,,,ST-7</t>
  </si>
  <si>
    <t>I,5814,,,,</t>
  </si>
  <si>
    <t>D,0201,I,5874,,ST-6</t>
  </si>
  <si>
    <t>B,0166,I,5781,,</t>
  </si>
  <si>
    <t>Agerer</t>
  </si>
  <si>
    <t>Franz</t>
  </si>
  <si>
    <t>Hans</t>
  </si>
  <si>
    <t>D,0186,I,5802,,ST-7</t>
  </si>
  <si>
    <t>Parimucha</t>
  </si>
  <si>
    <t>I,5898,,,,280mm</t>
  </si>
  <si>
    <t>Newton</t>
  </si>
  <si>
    <t>I,5875,,,,ST-7XME</t>
  </si>
  <si>
    <t>D,0201,I,5874,,ST-7</t>
  </si>
  <si>
    <t>J,0048,,,,20SC+CV-04</t>
  </si>
  <si>
    <t>I,5894,,,,</t>
  </si>
  <si>
    <t>Dworak</t>
  </si>
  <si>
    <t>Shawn</t>
  </si>
  <si>
    <t>I,5938,,,,</t>
  </si>
  <si>
    <t>Schmidt</t>
  </si>
  <si>
    <t>U</t>
  </si>
  <si>
    <t>D,0209,I,5918,,ST-7</t>
  </si>
  <si>
    <t>I,5945,,,,Astrokolchoz</t>
  </si>
  <si>
    <t>I,5974,,,,25cm+ST-9</t>
  </si>
  <si>
    <t>Stefan</t>
  </si>
  <si>
    <t>I,5980,,,,265mm+MeadeD</t>
  </si>
  <si>
    <t>D,0214,I,5959,,ST-7</t>
  </si>
  <si>
    <t>Itoh</t>
  </si>
  <si>
    <t>Hiroshi</t>
  </si>
  <si>
    <t>J,0051,,,,30SC+DSI-Pro</t>
  </si>
  <si>
    <t>I,5992,,,,</t>
  </si>
  <si>
    <t>D,0215,I,5984,,Sigma</t>
  </si>
  <si>
    <t>I,5980,,,,lens+StarLig</t>
  </si>
  <si>
    <t>I,6044,,,,K1-M</t>
  </si>
  <si>
    <t>Kasai</t>
  </si>
  <si>
    <t>Kiyoshi</t>
  </si>
  <si>
    <t>J,0053,,,,28SC+ST7XME</t>
  </si>
  <si>
    <t>D,0220,I,6010,,ST-7</t>
  </si>
  <si>
    <t>I,6029,,,,Astrokolchoz</t>
  </si>
  <si>
    <t>Shiokawa</t>
  </si>
  <si>
    <t>Kazuhik</t>
  </si>
  <si>
    <t>J,0055,,,,35SC+ST-9E</t>
  </si>
  <si>
    <t>J,0055,,,,30SC+DSI-Pro</t>
  </si>
  <si>
    <t>I,6063,,,,</t>
  </si>
  <si>
    <t>J,0056,,,,35SC+ST-9E</t>
  </si>
  <si>
    <t>J,0056,,,,30SC+ST-9XE</t>
  </si>
  <si>
    <t>B.R.N.O.</t>
  </si>
  <si>
    <t>data:</t>
  </si>
  <si>
    <t>Silhan</t>
  </si>
  <si>
    <t>Jindrich</t>
  </si>
  <si>
    <t>C,0023,C,0023,,</t>
  </si>
  <si>
    <t>Carbol</t>
  </si>
  <si>
    <t>C,0026,C,0026,,</t>
  </si>
  <si>
    <t>Borovicka</t>
  </si>
  <si>
    <t>Jiri</t>
  </si>
  <si>
    <t>C,0026,D,Lich,,</t>
  </si>
  <si>
    <t>C,0027,C,0027,,</t>
  </si>
  <si>
    <t>Horky</t>
  </si>
  <si>
    <t>J</t>
  </si>
  <si>
    <t>C,0028,C,0028,,</t>
  </si>
  <si>
    <t>Kucera</t>
  </si>
  <si>
    <t>Petr</t>
  </si>
  <si>
    <t>ZD</t>
  </si>
  <si>
    <t>Novak</t>
  </si>
  <si>
    <t>Wagner</t>
  </si>
  <si>
    <t>Slatinsky</t>
  </si>
  <si>
    <t>A</t>
  </si>
  <si>
    <t>C,0030,C,0030,,</t>
  </si>
  <si>
    <t>Kolarova</t>
  </si>
  <si>
    <t>Santolik</t>
  </si>
  <si>
    <t>O</t>
  </si>
  <si>
    <t>Lutcha</t>
  </si>
  <si>
    <t>Hanzl</t>
  </si>
  <si>
    <t>Dalibor</t>
  </si>
  <si>
    <t>C,0031,C,0031,,</t>
  </si>
  <si>
    <t>Egyhazi</t>
  </si>
  <si>
    <t>Z</t>
  </si>
  <si>
    <t>Lakostik</t>
  </si>
  <si>
    <t>Vrastak</t>
  </si>
  <si>
    <t>Vavrincova</t>
  </si>
  <si>
    <t>Nejeschleba</t>
  </si>
  <si>
    <t>T</t>
  </si>
  <si>
    <t>Sobotka</t>
  </si>
  <si>
    <t>C,0032,,,,RF70</t>
  </si>
  <si>
    <t>C,0032,,,,RL350</t>
  </si>
  <si>
    <t>C,0032,,,,RF80</t>
  </si>
  <si>
    <t>Brat</t>
  </si>
  <si>
    <t>Lubos</t>
  </si>
  <si>
    <t>C,0032,,,,RF200</t>
  </si>
  <si>
    <t>Nevaril</t>
  </si>
  <si>
    <t>F</t>
  </si>
  <si>
    <t>C,0032,,,,RL200</t>
  </si>
  <si>
    <t>Pejcha</t>
  </si>
  <si>
    <t>C,0032,,,,RL250</t>
  </si>
  <si>
    <t>C,0034,E,0074,,RL250</t>
  </si>
  <si>
    <t>Roma</t>
  </si>
  <si>
    <t>C,0035,E,0094,,RL96/400+HX5</t>
  </si>
  <si>
    <t>C,</t>
  </si>
  <si>
    <t>0,C,</t>
  </si>
  <si>
    <t>0,,</t>
  </si>
  <si>
    <t>C,0034,E,0074,,RL150</t>
  </si>
  <si>
    <t>RHN 2021</t>
  </si>
  <si>
    <t>OEJV 212</t>
  </si>
  <si>
    <t>RHN 2022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</si>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</sst>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2" formatCode="\$#,##0_);&quot;($&quot;#,##0\)"/>
    <numFmt numFmtId="173" formatCode="m/d/yyyy\ h:mm"/>
    <numFmt numFmtId="175" formatCode="0.0000"/>
    <numFmt numFmtId="176" formatCode="mm/dd/yy\ hh:mm\ AM/PM"/>
    <numFmt numFmtId="179" formatCode="d/mm/yyyy;@"/>
    <numFmt numFmtId="180" formatCode="0.000000"/>
    <numFmt numFmtId="181" formatCode="0.00000"/>
  </numFmts>
  <fonts count="17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4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72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</cellStyleXfs>
  <cellXfs count="90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0" fillId="0" borderId="0" xfId="0" applyAlignment="1">
      <alignment horizontal="center" vertical="top"/>
    </xf>
    <xf numFmtId="0" fontId="6" fillId="0" borderId="0" xfId="0" applyFont="1">
      <alignment vertical="top"/>
    </xf>
    <xf numFmtId="0" fontId="0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73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/>
    </xf>
    <xf numFmtId="0" fontId="3" fillId="0" borderId="0" xfId="0" applyFont="1" applyFill="1">
      <alignment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/>
    <xf numFmtId="175" fontId="3" fillId="2" borderId="0" xfId="1" applyNumberFormat="1" applyFont="1" applyFill="1" applyBorder="1" applyAlignment="1" applyProtection="1">
      <alignment horizontal="left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" wrapText="1"/>
    </xf>
    <xf numFmtId="0" fontId="3" fillId="0" borderId="0" xfId="7" applyFont="1" applyAlignment="1">
      <alignment horizontal="left" wrapText="1"/>
    </xf>
    <xf numFmtId="0" fontId="11" fillId="0" borderId="0" xfId="8" applyFont="1" applyAlignment="1">
      <alignment horizontal="center" wrapText="1"/>
    </xf>
    <xf numFmtId="0" fontId="11" fillId="0" borderId="0" xfId="8" applyFont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8" fillId="0" borderId="0" xfId="0" applyFont="1" applyFill="1" applyAlignment="1"/>
    <xf numFmtId="176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6" applyNumberFormat="1" applyFon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14" fillId="2" borderId="1" xfId="6" applyNumberFormat="1" applyFont="1" applyFill="1" applyBorder="1" applyAlignment="1" applyProtection="1">
      <alignment horizontal="left" vertical="top" wrapText="1"/>
    </xf>
    <xf numFmtId="0" fontId="14" fillId="0" borderId="0" xfId="6" applyNumberFormat="1" applyFont="1" applyFill="1" applyBorder="1" applyAlignment="1" applyProtection="1"/>
    <xf numFmtId="14" fontId="0" fillId="0" borderId="0" xfId="0" applyNumberFormat="1" applyAlignment="1"/>
    <xf numFmtId="14" fontId="0" fillId="0" borderId="4" xfId="0" applyNumberFormat="1" applyFont="1" applyBorder="1" applyAlignment="1">
      <alignment horizontal="center"/>
    </xf>
    <xf numFmtId="0" fontId="9" fillId="0" borderId="0" xfId="7" applyFont="1"/>
    <xf numFmtId="0" fontId="9" fillId="0" borderId="0" xfId="0" applyFont="1">
      <alignment vertical="top"/>
    </xf>
    <xf numFmtId="0" fontId="9" fillId="0" borderId="0" xfId="0" applyNumberFormat="1" applyFont="1" applyAlignment="1">
      <alignment horizontal="left" vertical="center"/>
    </xf>
    <xf numFmtId="179" fontId="0" fillId="0" borderId="0" xfId="0" applyNumberFormat="1" applyAlignment="1"/>
    <xf numFmtId="180" fontId="0" fillId="0" borderId="3" xfId="0" applyNumberFormat="1" applyBorder="1">
      <alignment vertical="top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81" fontId="16" fillId="0" borderId="0" xfId="0" applyNumberFormat="1" applyFont="1" applyAlignment="1">
      <alignment vertical="center" wrapText="1"/>
    </xf>
  </cellXfs>
  <cellStyles count="9">
    <cellStyle name="Comma" xfId="1" builtinId="3"/>
    <cellStyle name="Comma0" xfId="2"/>
    <cellStyle name="Currency0" xfId="3"/>
    <cellStyle name="Date" xfId="4"/>
    <cellStyle name="Fixed" xfId="5"/>
    <cellStyle name="Hyperlink" xfId="6" builtinId="8"/>
    <cellStyle name="Normal" xfId="0" builtinId="0"/>
    <cellStyle name="Normal_A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616302376464402"/>
          <c:y val="1.5673981191222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0589635330701"/>
          <c:y val="0.11598763835294369"/>
          <c:w val="0.79796331006879884"/>
          <c:h val="0.68652142700796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1'!$H$21:$H$312</c:f>
              <c:numCache>
                <c:formatCode>General</c:formatCode>
                <c:ptCount val="292"/>
                <c:pt idx="0">
                  <c:v>-0.10509052499764948</c:v>
                </c:pt>
                <c:pt idx="1">
                  <c:v>4.1594449998228811E-2</c:v>
                </c:pt>
                <c:pt idx="2">
                  <c:v>-2.5504499972157646E-3</c:v>
                </c:pt>
                <c:pt idx="3">
                  <c:v>7.494734999636421E-2</c:v>
                </c:pt>
                <c:pt idx="4">
                  <c:v>-3.75184749973414E-2</c:v>
                </c:pt>
                <c:pt idx="5">
                  <c:v>6.9979325002350379E-2</c:v>
                </c:pt>
                <c:pt idx="6">
                  <c:v>-4.3031225002778228E-2</c:v>
                </c:pt>
                <c:pt idx="7">
                  <c:v>-5.7815324998955475E-2</c:v>
                </c:pt>
                <c:pt idx="8">
                  <c:v>-5.1631400001497241E-2</c:v>
                </c:pt>
                <c:pt idx="9">
                  <c:v>-2.2855499992147088E-3</c:v>
                </c:pt>
                <c:pt idx="10">
                  <c:v>5.5339274997095345E-2</c:v>
                </c:pt>
                <c:pt idx="11">
                  <c:v>1.8555175000074087E-2</c:v>
                </c:pt>
                <c:pt idx="12">
                  <c:v>-4.6614375001809094E-2</c:v>
                </c:pt>
                <c:pt idx="13">
                  <c:v>-7.6879249998455634E-2</c:v>
                </c:pt>
                <c:pt idx="14">
                  <c:v>-6.9558325001707999E-2</c:v>
                </c:pt>
                <c:pt idx="15">
                  <c:v>-5.9190474999923026E-2</c:v>
                </c:pt>
                <c:pt idx="16">
                  <c:v>0.11109407499679946</c:v>
                </c:pt>
                <c:pt idx="17">
                  <c:v>5.5942725000932114E-2</c:v>
                </c:pt>
                <c:pt idx="18">
                  <c:v>-9.8222424996492919E-2</c:v>
                </c:pt>
                <c:pt idx="19">
                  <c:v>-2.8667999999015592E-2</c:v>
                </c:pt>
                <c:pt idx="20">
                  <c:v>3.7103050002770033E-2</c:v>
                </c:pt>
                <c:pt idx="21">
                  <c:v>-1.8259499993291683E-3</c:v>
                </c:pt>
                <c:pt idx="22">
                  <c:v>8.1277249992126599E-3</c:v>
                </c:pt>
                <c:pt idx="23">
                  <c:v>3.9311649998126086E-2</c:v>
                </c:pt>
                <c:pt idx="24">
                  <c:v>1.2449249996279832E-2</c:v>
                </c:pt>
                <c:pt idx="25">
                  <c:v>1.3288800000736956E-2</c:v>
                </c:pt>
                <c:pt idx="26">
                  <c:v>-7.739749999018386E-4</c:v>
                </c:pt>
                <c:pt idx="27">
                  <c:v>-4.9115500005427748E-3</c:v>
                </c:pt>
                <c:pt idx="28">
                  <c:v>-2.4137500004144385E-3</c:v>
                </c:pt>
                <c:pt idx="29">
                  <c:v>-6.4765250062919222E-3</c:v>
                </c:pt>
                <c:pt idx="30">
                  <c:v>-8.9787250035442412E-3</c:v>
                </c:pt>
                <c:pt idx="31">
                  <c:v>-3.4292600001208484E-2</c:v>
                </c:pt>
                <c:pt idx="32">
                  <c:v>-3.5543699996196665E-2</c:v>
                </c:pt>
                <c:pt idx="33">
                  <c:v>1.6583025004365481E-2</c:v>
                </c:pt>
                <c:pt idx="34">
                  <c:v>1.269150001462549E-3</c:v>
                </c:pt>
                <c:pt idx="35">
                  <c:v>1.804999919841066E-5</c:v>
                </c:pt>
                <c:pt idx="36">
                  <c:v>-7.1176425000885502E-2</c:v>
                </c:pt>
                <c:pt idx="37">
                  <c:v>2.4321374999999534E-2</c:v>
                </c:pt>
                <c:pt idx="38">
                  <c:v>-9.6480325002630707E-2</c:v>
                </c:pt>
                <c:pt idx="39">
                  <c:v>1.7201400005433243E-2</c:v>
                </c:pt>
                <c:pt idx="40">
                  <c:v>-2.0095449996006209E-2</c:v>
                </c:pt>
                <c:pt idx="41">
                  <c:v>-1.0879549998207949E-2</c:v>
                </c:pt>
                <c:pt idx="42">
                  <c:v>-1.8959300003189128E-2</c:v>
                </c:pt>
                <c:pt idx="43">
                  <c:v>-6.7067249983665533E-3</c:v>
                </c:pt>
                <c:pt idx="44">
                  <c:v>2.8783175002899952E-2</c:v>
                </c:pt>
                <c:pt idx="45">
                  <c:v>-1.5930499997921288E-2</c:v>
                </c:pt>
                <c:pt idx="46">
                  <c:v>-1.4532125002006069E-2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1D-4392-B132-E80F30BAF87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1'!$I$21:$I$312</c:f>
              <c:numCache>
                <c:formatCode>General</c:formatCode>
                <c:ptCount val="292"/>
                <c:pt idx="49">
                  <c:v>-3.5988000017823651E-3</c:v>
                </c:pt>
                <c:pt idx="50">
                  <c:v>1.3873249990865588E-3</c:v>
                </c:pt>
                <c:pt idx="51">
                  <c:v>-1.1754499937524088E-3</c:v>
                </c:pt>
                <c:pt idx="52">
                  <c:v>2.0851249937550165E-3</c:v>
                </c:pt>
                <c:pt idx="53">
                  <c:v>2.2018750023562461E-3</c:v>
                </c:pt>
                <c:pt idx="54">
                  <c:v>-1.8614200002048165E-2</c:v>
                </c:pt>
                <c:pt idx="55">
                  <c:v>-1.5614199997799005E-2</c:v>
                </c:pt>
                <c:pt idx="56">
                  <c:v>-8.1132500054081902E-4</c:v>
                </c:pt>
                <c:pt idx="57">
                  <c:v>-2.7473750014905818E-3</c:v>
                </c:pt>
                <c:pt idx="58">
                  <c:v>5.4814749964862131E-3</c:v>
                </c:pt>
                <c:pt idx="59">
                  <c:v>3.5543674996006303E-2</c:v>
                </c:pt>
                <c:pt idx="60">
                  <c:v>-9.9320799999986775E-2</c:v>
                </c:pt>
                <c:pt idx="61">
                  <c:v>-6.2104900003760122E-2</c:v>
                </c:pt>
                <c:pt idx="62">
                  <c:v>6.6440000009606592E-3</c:v>
                </c:pt>
                <c:pt idx="63">
                  <c:v>-3.466274996753782E-3</c:v>
                </c:pt>
                <c:pt idx="64">
                  <c:v>6.5305000025546178E-3</c:v>
                </c:pt>
                <c:pt idx="65">
                  <c:v>3.8012749937479384E-3</c:v>
                </c:pt>
                <c:pt idx="66">
                  <c:v>3.2682749952073209E-3</c:v>
                </c:pt>
                <c:pt idx="67">
                  <c:v>4.2682749990490265E-3</c:v>
                </c:pt>
                <c:pt idx="68">
                  <c:v>1.3627625005028676E-2</c:v>
                </c:pt>
                <c:pt idx="69">
                  <c:v>8.79072499810718E-3</c:v>
                </c:pt>
                <c:pt idx="70">
                  <c:v>2.0405274997756351E-2</c:v>
                </c:pt>
                <c:pt idx="71">
                  <c:v>-9.4597749994136393E-3</c:v>
                </c:pt>
                <c:pt idx="72">
                  <c:v>-4.459775002032984E-3</c:v>
                </c:pt>
                <c:pt idx="73">
                  <c:v>-6.0423500035540201E-3</c:v>
                </c:pt>
                <c:pt idx="74">
                  <c:v>-6.2934500019764528E-3</c:v>
                </c:pt>
                <c:pt idx="75">
                  <c:v>8.6724998254794627E-5</c:v>
                </c:pt>
                <c:pt idx="76">
                  <c:v>2.0867249986622483E-3</c:v>
                </c:pt>
                <c:pt idx="77">
                  <c:v>-8.4891000005882233E-3</c:v>
                </c:pt>
                <c:pt idx="78">
                  <c:v>-7.5518750018090941E-3</c:v>
                </c:pt>
                <c:pt idx="79">
                  <c:v>-1.020602499920642E-2</c:v>
                </c:pt>
                <c:pt idx="80">
                  <c:v>-5.2060249945498072E-3</c:v>
                </c:pt>
                <c:pt idx="81">
                  <c:v>-5.2060249945498072E-3</c:v>
                </c:pt>
                <c:pt idx="82">
                  <c:v>-1.2060249937348999E-3</c:v>
                </c:pt>
                <c:pt idx="83">
                  <c:v>3.2460000511491671E-4</c:v>
                </c:pt>
                <c:pt idx="88">
                  <c:v>-4.9405499958083965E-3</c:v>
                </c:pt>
                <c:pt idx="89">
                  <c:v>-2.5324996386189014E-5</c:v>
                </c:pt>
                <c:pt idx="90">
                  <c:v>6.9746750014019199E-3</c:v>
                </c:pt>
                <c:pt idx="91">
                  <c:v>8.9746750018093735E-3</c:v>
                </c:pt>
                <c:pt idx="92">
                  <c:v>1.3974674999190029E-2</c:v>
                </c:pt>
                <c:pt idx="93">
                  <c:v>1.5859999984968454E-4</c:v>
                </c:pt>
                <c:pt idx="94">
                  <c:v>2.5907499999448191E-2</c:v>
                </c:pt>
                <c:pt idx="95">
                  <c:v>-1.365747499949066E-2</c:v>
                </c:pt>
                <c:pt idx="96">
                  <c:v>1.6091425000922754E-2</c:v>
                </c:pt>
                <c:pt idx="98">
                  <c:v>-6.4357000010204501E-3</c:v>
                </c:pt>
                <c:pt idx="99">
                  <c:v>1.4299500035122037E-3</c:v>
                </c:pt>
                <c:pt idx="100">
                  <c:v>4.3451750025269575E-3</c:v>
                </c:pt>
                <c:pt idx="101">
                  <c:v>-6.2550000002374873E-3</c:v>
                </c:pt>
                <c:pt idx="102">
                  <c:v>-8.5732750012539327E-3</c:v>
                </c:pt>
                <c:pt idx="103">
                  <c:v>-1.3867000016034581E-3</c:v>
                </c:pt>
                <c:pt idx="104">
                  <c:v>-5.2699500010930933E-3</c:v>
                </c:pt>
                <c:pt idx="105">
                  <c:v>1.4712449999933597E-2</c:v>
                </c:pt>
                <c:pt idx="106">
                  <c:v>1.3281749997986481E-3</c:v>
                </c:pt>
                <c:pt idx="107">
                  <c:v>-5.0470000060158782E-3</c:v>
                </c:pt>
                <c:pt idx="108">
                  <c:v>-3.0470000056084245E-3</c:v>
                </c:pt>
                <c:pt idx="109">
                  <c:v>-2.7470000059111044E-3</c:v>
                </c:pt>
                <c:pt idx="110">
                  <c:v>7.9530000002705492E-3</c:v>
                </c:pt>
                <c:pt idx="111">
                  <c:v>6.1997000011615455E-3</c:v>
                </c:pt>
                <c:pt idx="112">
                  <c:v>4.3836250042659231E-3</c:v>
                </c:pt>
                <c:pt idx="113">
                  <c:v>6.3836250046733767E-3</c:v>
                </c:pt>
                <c:pt idx="114">
                  <c:v>8.3836250050808303E-3</c:v>
                </c:pt>
                <c:pt idx="115">
                  <c:v>1.0433199997351039E-2</c:v>
                </c:pt>
                <c:pt idx="116">
                  <c:v>3.2316750002792105E-3</c:v>
                </c:pt>
                <c:pt idx="117">
                  <c:v>4.6666999987792224E-3</c:v>
                </c:pt>
                <c:pt idx="118">
                  <c:v>1.2140750040998682E-3</c:v>
                </c:pt>
                <c:pt idx="119">
                  <c:v>2.9497750001610257E-3</c:v>
                </c:pt>
                <c:pt idx="120">
                  <c:v>-1.0318924993043765E-2</c:v>
                </c:pt>
                <c:pt idx="121">
                  <c:v>-4.3189249990973622E-3</c:v>
                </c:pt>
                <c:pt idx="122">
                  <c:v>-4.1189249968738295E-3</c:v>
                </c:pt>
                <c:pt idx="123">
                  <c:v>-3.1892499828245491E-4</c:v>
                </c:pt>
                <c:pt idx="124">
                  <c:v>1.6138999999384396E-3</c:v>
                </c:pt>
                <c:pt idx="125">
                  <c:v>-3.6269249976612628E-3</c:v>
                </c:pt>
                <c:pt idx="126">
                  <c:v>-1.1291249975329265E-3</c:v>
                </c:pt>
                <c:pt idx="127">
                  <c:v>-2.6761274995806161E-2</c:v>
                </c:pt>
                <c:pt idx="128">
                  <c:v>-2.6661274998332374E-2</c:v>
                </c:pt>
                <c:pt idx="129">
                  <c:v>-9.8812500000349246E-3</c:v>
                </c:pt>
                <c:pt idx="130">
                  <c:v>1.0867649994906969E-2</c:v>
                </c:pt>
                <c:pt idx="131">
                  <c:v>1.4832449996902142E-2</c:v>
                </c:pt>
                <c:pt idx="132">
                  <c:v>-6.7814249996445142E-3</c:v>
                </c:pt>
                <c:pt idx="133">
                  <c:v>-6.481424999947194E-3</c:v>
                </c:pt>
                <c:pt idx="140">
                  <c:v>-6.7697499616770074E-4</c:v>
                </c:pt>
                <c:pt idx="141">
                  <c:v>-3.7697499647038057E-4</c:v>
                </c:pt>
                <c:pt idx="143">
                  <c:v>-1.1127575002319645E-2</c:v>
                </c:pt>
                <c:pt idx="144">
                  <c:v>-1.0927575000096112E-2</c:v>
                </c:pt>
                <c:pt idx="146">
                  <c:v>7.9876499949023128E-3</c:v>
                </c:pt>
                <c:pt idx="147">
                  <c:v>8.387649999349378E-3</c:v>
                </c:pt>
                <c:pt idx="149">
                  <c:v>-2.3790249979356304E-3</c:v>
                </c:pt>
                <c:pt idx="150">
                  <c:v>7.1116249964688905E-3</c:v>
                </c:pt>
                <c:pt idx="151">
                  <c:v>7.7116249958635308E-3</c:v>
                </c:pt>
                <c:pt idx="152">
                  <c:v>-6.8577499987441115E-3</c:v>
                </c:pt>
                <c:pt idx="153">
                  <c:v>-6.7577499939943664E-3</c:v>
                </c:pt>
                <c:pt idx="154">
                  <c:v>1.142250002885703E-3</c:v>
                </c:pt>
                <c:pt idx="155">
                  <c:v>1.5422500073327683E-3</c:v>
                </c:pt>
                <c:pt idx="156">
                  <c:v>8.1422500006738119E-3</c:v>
                </c:pt>
                <c:pt idx="157">
                  <c:v>8.4422500076470897E-3</c:v>
                </c:pt>
                <c:pt idx="158">
                  <c:v>9.8422500013839453E-3</c:v>
                </c:pt>
                <c:pt idx="159">
                  <c:v>1.0142250001081266E-2</c:v>
                </c:pt>
                <c:pt idx="160">
                  <c:v>2.5244749995181337E-3</c:v>
                </c:pt>
                <c:pt idx="161">
                  <c:v>5.9249750047456473E-3</c:v>
                </c:pt>
                <c:pt idx="162">
                  <c:v>6.2249750044429675E-3</c:v>
                </c:pt>
                <c:pt idx="163">
                  <c:v>7.8395249947789125E-3</c:v>
                </c:pt>
                <c:pt idx="164">
                  <c:v>6.3799999770708382E-4</c:v>
                </c:pt>
                <c:pt idx="165">
                  <c:v>7.4766999969142489E-3</c:v>
                </c:pt>
                <c:pt idx="166">
                  <c:v>1.6117250052047893E-3</c:v>
                </c:pt>
                <c:pt idx="172">
                  <c:v>3.4411500018904917E-3</c:v>
                </c:pt>
                <c:pt idx="176">
                  <c:v>1.546275001601316E-3</c:v>
                </c:pt>
                <c:pt idx="177">
                  <c:v>1.4046274998690933E-2</c:v>
                </c:pt>
                <c:pt idx="179">
                  <c:v>1.3958500057924539E-3</c:v>
                </c:pt>
                <c:pt idx="183">
                  <c:v>-3.352949999680277E-3</c:v>
                </c:pt>
                <c:pt idx="187">
                  <c:v>2.4902750003093388E-2</c:v>
                </c:pt>
                <c:pt idx="191">
                  <c:v>-1.1429974998463877E-2</c:v>
                </c:pt>
                <c:pt idx="192">
                  <c:v>-1.0629974996845704E-2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1D-4392-B132-E80F30BAF87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1D-4392-B132-E80F30BAF87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1'!$K$21:$K$312</c:f>
              <c:numCache>
                <c:formatCode>General</c:formatCode>
                <c:ptCount val="292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1D-4392-B132-E80F30BAF87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1'!$L$21:$L$312</c:f>
              <c:numCache>
                <c:formatCode>General</c:formatCode>
                <c:ptCount val="292"/>
                <c:pt idx="284">
                  <c:v>5.7601150001573842E-2</c:v>
                </c:pt>
                <c:pt idx="291">
                  <c:v>7.0381300000008196E-2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1D-4392-B132-E80F30BAF87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1D-4392-B132-E80F30BAF87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1D-4392-B132-E80F30BAF87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-0.26515944330131813</c:v>
                </c:pt>
                <c:pt idx="1">
                  <c:v>-0.25762858512354464</c:v>
                </c:pt>
                <c:pt idx="2">
                  <c:v>-0.25423958094200816</c:v>
                </c:pt>
                <c:pt idx="3">
                  <c:v>-0.25422070069587149</c:v>
                </c:pt>
                <c:pt idx="4">
                  <c:v>-0.25397761752686154</c:v>
                </c:pt>
                <c:pt idx="5">
                  <c:v>-0.25395873728072488</c:v>
                </c:pt>
                <c:pt idx="6">
                  <c:v>-0.25064997414526941</c:v>
                </c:pt>
                <c:pt idx="7">
                  <c:v>-0.25035733033015062</c:v>
                </c:pt>
                <c:pt idx="8">
                  <c:v>-0.2503266499301785</c:v>
                </c:pt>
                <c:pt idx="9">
                  <c:v>-0.25007648666886734</c:v>
                </c:pt>
                <c:pt idx="10">
                  <c:v>-0.2473931316866898</c:v>
                </c:pt>
                <c:pt idx="11">
                  <c:v>-0.24710048787157105</c:v>
                </c:pt>
                <c:pt idx="12">
                  <c:v>-0.24671816288730303</c:v>
                </c:pt>
                <c:pt idx="13">
                  <c:v>-0.24283591227544546</c:v>
                </c:pt>
                <c:pt idx="14">
                  <c:v>-0.23968999126291896</c:v>
                </c:pt>
                <c:pt idx="15">
                  <c:v>-0.2396286304629747</c:v>
                </c:pt>
                <c:pt idx="16">
                  <c:v>-0.23670691237332142</c:v>
                </c:pt>
                <c:pt idx="17">
                  <c:v>-0.23218981348511755</c:v>
                </c:pt>
                <c:pt idx="18">
                  <c:v>-0.23184524899312289</c:v>
                </c:pt>
                <c:pt idx="19">
                  <c:v>-0.22855772613457118</c:v>
                </c:pt>
                <c:pt idx="20">
                  <c:v>-0.18046501916287927</c:v>
                </c:pt>
                <c:pt idx="21">
                  <c:v>-0.17678337116622406</c:v>
                </c:pt>
                <c:pt idx="22">
                  <c:v>-0.16941299508061244</c:v>
                </c:pt>
                <c:pt idx="23">
                  <c:v>-0.1693823146806403</c:v>
                </c:pt>
                <c:pt idx="24">
                  <c:v>-0.16198125819505654</c:v>
                </c:pt>
                <c:pt idx="25">
                  <c:v>-0.1595315462588206</c:v>
                </c:pt>
                <c:pt idx="26">
                  <c:v>-0.15952918622805351</c:v>
                </c:pt>
                <c:pt idx="27">
                  <c:v>-0.15888489782863885</c:v>
                </c:pt>
                <c:pt idx="28">
                  <c:v>-0.15886601758250216</c:v>
                </c:pt>
                <c:pt idx="29">
                  <c:v>-0.15886365755173507</c:v>
                </c:pt>
                <c:pt idx="30">
                  <c:v>-0.15884477730559837</c:v>
                </c:pt>
                <c:pt idx="31">
                  <c:v>-0.15883297715176295</c:v>
                </c:pt>
                <c:pt idx="32">
                  <c:v>-0.15882353702869459</c:v>
                </c:pt>
                <c:pt idx="33">
                  <c:v>-0.15830197022916845</c:v>
                </c:pt>
                <c:pt idx="34">
                  <c:v>-0.15829017007533303</c:v>
                </c:pt>
                <c:pt idx="35">
                  <c:v>-0.15828072995226466</c:v>
                </c:pt>
                <c:pt idx="36">
                  <c:v>-0.15500264721678131</c:v>
                </c:pt>
                <c:pt idx="37">
                  <c:v>-0.15498376697064462</c:v>
                </c:pt>
                <c:pt idx="38">
                  <c:v>-0.15454008118643231</c:v>
                </c:pt>
                <c:pt idx="39">
                  <c:v>-0.1544905205403235</c:v>
                </c:pt>
                <c:pt idx="40">
                  <c:v>-0.15087023334361255</c:v>
                </c:pt>
                <c:pt idx="41">
                  <c:v>-0.15057758952849382</c:v>
                </c:pt>
                <c:pt idx="42">
                  <c:v>-0.13809302677060539</c:v>
                </c:pt>
                <c:pt idx="43">
                  <c:v>-0.13543327209609873</c:v>
                </c:pt>
                <c:pt idx="44">
                  <c:v>-0.1289101470558712</c:v>
                </c:pt>
                <c:pt idx="45">
                  <c:v>-0.12117632623212822</c:v>
                </c:pt>
                <c:pt idx="46">
                  <c:v>-0.11547685192961395</c:v>
                </c:pt>
                <c:pt idx="48">
                  <c:v>-9.6138759824105857E-2</c:v>
                </c:pt>
                <c:pt idx="94">
                  <c:v>-5.1130613064996208E-2</c:v>
                </c:pt>
                <c:pt idx="96">
                  <c:v>-5.1099932665024078E-2</c:v>
                </c:pt>
                <c:pt idx="109">
                  <c:v>-4.0793678305156636E-2</c:v>
                </c:pt>
                <c:pt idx="122">
                  <c:v>-4.0069148859661036E-2</c:v>
                </c:pt>
                <c:pt idx="128">
                  <c:v>-3.7345673354443026E-2</c:v>
                </c:pt>
                <c:pt idx="132">
                  <c:v>-3.652910270903105E-2</c:v>
                </c:pt>
                <c:pt idx="140">
                  <c:v>-2.991629649965423E-2</c:v>
                </c:pt>
                <c:pt idx="143">
                  <c:v>-2.9482050838510285E-2</c:v>
                </c:pt>
                <c:pt idx="147">
                  <c:v>-2.9290888346376262E-2</c:v>
                </c:pt>
                <c:pt idx="148">
                  <c:v>-2.9170526777254846E-2</c:v>
                </c:pt>
                <c:pt idx="149">
                  <c:v>-2.8825962285260187E-2</c:v>
                </c:pt>
                <c:pt idx="150">
                  <c:v>-2.6385690472092591E-2</c:v>
                </c:pt>
                <c:pt idx="151">
                  <c:v>-2.6385690472092591E-2</c:v>
                </c:pt>
                <c:pt idx="152">
                  <c:v>-2.6326689702915421E-2</c:v>
                </c:pt>
                <c:pt idx="153">
                  <c:v>-2.6326689702915421E-2</c:v>
                </c:pt>
                <c:pt idx="154">
                  <c:v>-2.6326689702915421E-2</c:v>
                </c:pt>
                <c:pt idx="155">
                  <c:v>-2.6326689702915421E-2</c:v>
                </c:pt>
                <c:pt idx="156">
                  <c:v>-2.6326689702915421E-2</c:v>
                </c:pt>
                <c:pt idx="157">
                  <c:v>-2.6326689702915421E-2</c:v>
                </c:pt>
                <c:pt idx="158">
                  <c:v>-2.6326689702915421E-2</c:v>
                </c:pt>
                <c:pt idx="159">
                  <c:v>-2.6326689702915421E-2</c:v>
                </c:pt>
                <c:pt idx="160">
                  <c:v>-2.5852323518730999E-2</c:v>
                </c:pt>
                <c:pt idx="161">
                  <c:v>-2.5427517980655401E-2</c:v>
                </c:pt>
                <c:pt idx="162">
                  <c:v>-2.5427517980655401E-2</c:v>
                </c:pt>
                <c:pt idx="163">
                  <c:v>-2.5337836811506115E-2</c:v>
                </c:pt>
                <c:pt idx="164">
                  <c:v>-2.5217475242384699E-2</c:v>
                </c:pt>
                <c:pt idx="165">
                  <c:v>-2.2545920414042589E-2</c:v>
                </c:pt>
                <c:pt idx="166">
                  <c:v>-2.2524680137138819E-2</c:v>
                </c:pt>
                <c:pt idx="167">
                  <c:v>-2.2253276598923843E-2</c:v>
                </c:pt>
                <c:pt idx="168">
                  <c:v>-2.2102234629830297E-2</c:v>
                </c:pt>
                <c:pt idx="169">
                  <c:v>-2.2040873829886051E-2</c:v>
                </c:pt>
                <c:pt idx="170">
                  <c:v>-2.1667988968686352E-2</c:v>
                </c:pt>
                <c:pt idx="171">
                  <c:v>-2.162786844564589E-2</c:v>
                </c:pt>
                <c:pt idx="172">
                  <c:v>-2.159718804567376E-2</c:v>
                </c:pt>
                <c:pt idx="173">
                  <c:v>-1.8592868879172442E-2</c:v>
                </c:pt>
                <c:pt idx="174">
                  <c:v>-1.8078382171947557E-2</c:v>
                </c:pt>
                <c:pt idx="175">
                  <c:v>-1.4953701436324809E-2</c:v>
                </c:pt>
                <c:pt idx="176">
                  <c:v>-1.4882900513312217E-2</c:v>
                </c:pt>
                <c:pt idx="177">
                  <c:v>-1.4882900513312217E-2</c:v>
                </c:pt>
                <c:pt idx="178">
                  <c:v>-1.4802659467231263E-2</c:v>
                </c:pt>
                <c:pt idx="179">
                  <c:v>-1.4771979067259147E-2</c:v>
                </c:pt>
                <c:pt idx="180">
                  <c:v>-1.4517095744413788E-2</c:v>
                </c:pt>
                <c:pt idx="181">
                  <c:v>-1.4408534329127795E-2</c:v>
                </c:pt>
                <c:pt idx="182">
                  <c:v>-1.4257492360034249E-2</c:v>
                </c:pt>
                <c:pt idx="183">
                  <c:v>-1.0920408855373709E-2</c:v>
                </c:pt>
                <c:pt idx="184">
                  <c:v>-1.0920408855373709E-2</c:v>
                </c:pt>
                <c:pt idx="185">
                  <c:v>-7.8240484889560147E-3</c:v>
                </c:pt>
                <c:pt idx="186">
                  <c:v>-3.8591968002504307E-3</c:v>
                </c:pt>
                <c:pt idx="187">
                  <c:v>-3.2455888008078998E-3</c:v>
                </c:pt>
                <c:pt idx="188">
                  <c:v>3.0861753442459894E-4</c:v>
                </c:pt>
                <c:pt idx="189">
                  <c:v>4.7381968812067188E-4</c:v>
                </c:pt>
                <c:pt idx="190">
                  <c:v>4.7381968812067188E-4</c:v>
                </c:pt>
                <c:pt idx="191">
                  <c:v>5.7530101110539467E-4</c:v>
                </c:pt>
                <c:pt idx="192">
                  <c:v>5.7530101110539467E-4</c:v>
                </c:pt>
                <c:pt idx="193">
                  <c:v>3.5749001160725463E-3</c:v>
                </c:pt>
                <c:pt idx="194">
                  <c:v>3.6197407006471893E-3</c:v>
                </c:pt>
                <c:pt idx="195">
                  <c:v>3.6929016544268722E-3</c:v>
                </c:pt>
                <c:pt idx="196">
                  <c:v>3.7920229466445188E-3</c:v>
                </c:pt>
                <c:pt idx="197">
                  <c:v>3.8533837465887649E-3</c:v>
                </c:pt>
                <c:pt idx="198">
                  <c:v>3.8557437773558551E-3</c:v>
                </c:pt>
                <c:pt idx="199">
                  <c:v>3.8628238696571116E-3</c:v>
                </c:pt>
                <c:pt idx="200">
                  <c:v>6.7869019900774763E-3</c:v>
                </c:pt>
                <c:pt idx="201">
                  <c:v>7.084265866730402E-3</c:v>
                </c:pt>
                <c:pt idx="202">
                  <c:v>7.0866258974974922E-3</c:v>
                </c:pt>
                <c:pt idx="203">
                  <c:v>7.188107220482215E-3</c:v>
                </c:pt>
                <c:pt idx="204">
                  <c:v>7.188107220482215E-3</c:v>
                </c:pt>
                <c:pt idx="205">
                  <c:v>7.3745496510820574E-3</c:v>
                </c:pt>
                <c:pt idx="206">
                  <c:v>7.6341530354615966E-3</c:v>
                </c:pt>
                <c:pt idx="207">
                  <c:v>7.6624734046666365E-3</c:v>
                </c:pt>
                <c:pt idx="208">
                  <c:v>7.6624734046666365E-3</c:v>
                </c:pt>
                <c:pt idx="209">
                  <c:v>1.0265587340763216E-2</c:v>
                </c:pt>
                <c:pt idx="210">
                  <c:v>1.0334028233008732E-2</c:v>
                </c:pt>
                <c:pt idx="211">
                  <c:v>1.0640832232729991E-2</c:v>
                </c:pt>
                <c:pt idx="212">
                  <c:v>1.093111601708166E-2</c:v>
                </c:pt>
                <c:pt idx="213">
                  <c:v>1.1193079432228276E-2</c:v>
                </c:pt>
                <c:pt idx="214">
                  <c:v>1.1202519555296608E-2</c:v>
                </c:pt>
                <c:pt idx="215">
                  <c:v>1.3892954629775411E-2</c:v>
                </c:pt>
                <c:pt idx="216">
                  <c:v>1.4369680844726923E-2</c:v>
                </c:pt>
                <c:pt idx="217">
                  <c:v>1.4598603829134332E-2</c:v>
                </c:pt>
                <c:pt idx="218">
                  <c:v>1.4598603829134332E-2</c:v>
                </c:pt>
                <c:pt idx="219">
                  <c:v>1.5301892997726135E-2</c:v>
                </c:pt>
                <c:pt idx="220">
                  <c:v>1.5372693920738756E-2</c:v>
                </c:pt>
                <c:pt idx="221">
                  <c:v>1.7291398934380198E-2</c:v>
                </c:pt>
                <c:pt idx="222">
                  <c:v>1.7947487487630281E-2</c:v>
                </c:pt>
                <c:pt idx="223">
                  <c:v>1.8440733917951396E-2</c:v>
                </c:pt>
                <c:pt idx="224">
                  <c:v>1.8764058133042272E-2</c:v>
                </c:pt>
                <c:pt idx="225">
                  <c:v>1.8764058133042272E-2</c:v>
                </c:pt>
                <c:pt idx="226">
                  <c:v>2.1874578684062479E-2</c:v>
                </c:pt>
                <c:pt idx="227">
                  <c:v>2.1921779299404226E-2</c:v>
                </c:pt>
                <c:pt idx="228">
                  <c:v>2.2002020345485179E-2</c:v>
                </c:pt>
                <c:pt idx="229">
                  <c:v>2.2061021114662349E-2</c:v>
                </c:pt>
                <c:pt idx="230">
                  <c:v>2.2193182837619202E-2</c:v>
                </c:pt>
                <c:pt idx="231">
                  <c:v>2.2393785452821557E-2</c:v>
                </c:pt>
                <c:pt idx="232">
                  <c:v>2.5046460035026946E-2</c:v>
                </c:pt>
                <c:pt idx="233">
                  <c:v>2.5341463880912796E-2</c:v>
                </c:pt>
                <c:pt idx="234">
                  <c:v>2.5570386865320205E-2</c:v>
                </c:pt>
                <c:pt idx="235">
                  <c:v>2.5761549357454228E-2</c:v>
                </c:pt>
                <c:pt idx="236">
                  <c:v>2.5761549357454228E-2</c:v>
                </c:pt>
                <c:pt idx="237">
                  <c:v>2.6120274034051399E-2</c:v>
                </c:pt>
                <c:pt idx="238">
                  <c:v>2.8548745693383559E-2</c:v>
                </c:pt>
                <c:pt idx="239">
                  <c:v>2.8841389508502319E-2</c:v>
                </c:pt>
                <c:pt idx="240">
                  <c:v>2.8931070677651605E-2</c:v>
                </c:pt>
                <c:pt idx="241">
                  <c:v>2.9499838092519493E-2</c:v>
                </c:pt>
                <c:pt idx="242">
                  <c:v>2.9764161538433198E-2</c:v>
                </c:pt>
                <c:pt idx="243">
                  <c:v>2.9804282061473675E-2</c:v>
                </c:pt>
                <c:pt idx="244">
                  <c:v>2.9806642092240737E-2</c:v>
                </c:pt>
                <c:pt idx="245">
                  <c:v>3.24309963052411E-2</c:v>
                </c:pt>
                <c:pt idx="246">
                  <c:v>3.2782640889537029E-2</c:v>
                </c:pt>
                <c:pt idx="247">
                  <c:v>3.3141365566134201E-2</c:v>
                </c:pt>
                <c:pt idx="248">
                  <c:v>3.3212166489146794E-2</c:v>
                </c:pt>
                <c:pt idx="249">
                  <c:v>3.3391528827445394E-2</c:v>
                </c:pt>
                <c:pt idx="250">
                  <c:v>3.6242445994086075E-2</c:v>
                </c:pt>
                <c:pt idx="251">
                  <c:v>3.6450128701589701E-2</c:v>
                </c:pt>
                <c:pt idx="252">
                  <c:v>3.6452488732356791E-2</c:v>
                </c:pt>
                <c:pt idx="253">
                  <c:v>3.6478449070794727E-2</c:v>
                </c:pt>
                <c:pt idx="254">
                  <c:v>3.667197159369584E-2</c:v>
                </c:pt>
                <c:pt idx="255">
                  <c:v>3.673097236287301E-2</c:v>
                </c:pt>
                <c:pt idx="256">
                  <c:v>3.6872574208898196E-2</c:v>
                </c:pt>
                <c:pt idx="257">
                  <c:v>3.7054296577963886E-2</c:v>
                </c:pt>
                <c:pt idx="258">
                  <c:v>3.7063736701032218E-2</c:v>
                </c:pt>
                <c:pt idx="259">
                  <c:v>3.7087337008703092E-2</c:v>
                </c:pt>
                <c:pt idx="260">
                  <c:v>3.7125097500976478E-2</c:v>
                </c:pt>
                <c:pt idx="261">
                  <c:v>3.9942974236877954E-2</c:v>
                </c:pt>
                <c:pt idx="262">
                  <c:v>4.0004335036822186E-2</c:v>
                </c:pt>
                <c:pt idx="263">
                  <c:v>4.0006695067589276E-2</c:v>
                </c:pt>
                <c:pt idx="264">
                  <c:v>4.002557531372597E-2</c:v>
                </c:pt>
                <c:pt idx="265">
                  <c:v>4.002793534449306E-2</c:v>
                </c:pt>
                <c:pt idx="266">
                  <c:v>4.0599062790128038E-2</c:v>
                </c:pt>
                <c:pt idx="267">
                  <c:v>4.0601422820895128E-2</c:v>
                </c:pt>
                <c:pt idx="268">
                  <c:v>4.3603381956629356E-2</c:v>
                </c:pt>
                <c:pt idx="269">
                  <c:v>4.3716663433449515E-2</c:v>
                </c:pt>
                <c:pt idx="270">
                  <c:v>4.3858265279474701E-2</c:v>
                </c:pt>
                <c:pt idx="271">
                  <c:v>4.3858265279474701E-2</c:v>
                </c:pt>
                <c:pt idx="272">
                  <c:v>4.3858265279474701E-2</c:v>
                </c:pt>
                <c:pt idx="273">
                  <c:v>4.4486033463519759E-2</c:v>
                </c:pt>
                <c:pt idx="274">
                  <c:v>4.7792436568208169E-2</c:v>
                </c:pt>
                <c:pt idx="275">
                  <c:v>4.7792436568208169E-2</c:v>
                </c:pt>
                <c:pt idx="276">
                  <c:v>4.7792436568208169E-2</c:v>
                </c:pt>
                <c:pt idx="277">
                  <c:v>5.0563112688767897E-2</c:v>
                </c:pt>
                <c:pt idx="278">
                  <c:v>5.0919477334598007E-2</c:v>
                </c:pt>
                <c:pt idx="279">
                  <c:v>5.1261681795825548E-2</c:v>
                </c:pt>
                <c:pt idx="280">
                  <c:v>5.3914356378030964E-2</c:v>
                </c:pt>
                <c:pt idx="281">
                  <c:v>5.4740367146511287E-2</c:v>
                </c:pt>
                <c:pt idx="282">
                  <c:v>5.4827688284893511E-2</c:v>
                </c:pt>
                <c:pt idx="283">
                  <c:v>5.5396455699761399E-2</c:v>
                </c:pt>
                <c:pt idx="284">
                  <c:v>5.7699845728437976E-2</c:v>
                </c:pt>
                <c:pt idx="285">
                  <c:v>5.7836727512928982E-2</c:v>
                </c:pt>
                <c:pt idx="286">
                  <c:v>5.910642406562161E-2</c:v>
                </c:pt>
                <c:pt idx="287">
                  <c:v>5.9276346280851849E-2</c:v>
                </c:pt>
                <c:pt idx="288">
                  <c:v>5.9307026680823965E-2</c:v>
                </c:pt>
                <c:pt idx="289">
                  <c:v>5.9368387480768225E-2</c:v>
                </c:pt>
                <c:pt idx="290">
                  <c:v>6.994132531731645E-2</c:v>
                </c:pt>
                <c:pt idx="291">
                  <c:v>7.0099447378711266E-2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1D-4392-B132-E80F30BA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06216"/>
        <c:axId val="1"/>
      </c:scatterChart>
      <c:valAx>
        <c:axId val="71300621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86934124745441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29371816638369E-2"/>
              <c:y val="0.3636370218612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06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40595074172602"/>
          <c:y val="0.88087905939657218"/>
          <c:w val="0.745331604347419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93220338983050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5254237288136"/>
          <c:y val="0.234375"/>
          <c:w val="0.79491525423728815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1'!$H$21:$H$312</c:f>
              <c:numCache>
                <c:formatCode>General</c:formatCode>
                <c:ptCount val="292"/>
                <c:pt idx="0">
                  <c:v>-0.10509052499764948</c:v>
                </c:pt>
                <c:pt idx="1">
                  <c:v>4.1594449998228811E-2</c:v>
                </c:pt>
                <c:pt idx="2">
                  <c:v>-2.5504499972157646E-3</c:v>
                </c:pt>
                <c:pt idx="3">
                  <c:v>7.494734999636421E-2</c:v>
                </c:pt>
                <c:pt idx="4">
                  <c:v>-3.75184749973414E-2</c:v>
                </c:pt>
                <c:pt idx="5">
                  <c:v>6.9979325002350379E-2</c:v>
                </c:pt>
                <c:pt idx="6">
                  <c:v>-4.3031225002778228E-2</c:v>
                </c:pt>
                <c:pt idx="7">
                  <c:v>-5.7815324998955475E-2</c:v>
                </c:pt>
                <c:pt idx="8">
                  <c:v>-5.1631400001497241E-2</c:v>
                </c:pt>
                <c:pt idx="9">
                  <c:v>-2.2855499992147088E-3</c:v>
                </c:pt>
                <c:pt idx="10">
                  <c:v>5.5339274997095345E-2</c:v>
                </c:pt>
                <c:pt idx="11">
                  <c:v>1.8555175000074087E-2</c:v>
                </c:pt>
                <c:pt idx="12">
                  <c:v>-4.6614375001809094E-2</c:v>
                </c:pt>
                <c:pt idx="13">
                  <c:v>-7.6879249998455634E-2</c:v>
                </c:pt>
                <c:pt idx="14">
                  <c:v>-6.9558325001707999E-2</c:v>
                </c:pt>
                <c:pt idx="15">
                  <c:v>-5.9190474999923026E-2</c:v>
                </c:pt>
                <c:pt idx="16">
                  <c:v>0.11109407499679946</c:v>
                </c:pt>
                <c:pt idx="17">
                  <c:v>5.5942725000932114E-2</c:v>
                </c:pt>
                <c:pt idx="18">
                  <c:v>-9.8222424996492919E-2</c:v>
                </c:pt>
                <c:pt idx="19">
                  <c:v>-2.8667999999015592E-2</c:v>
                </c:pt>
                <c:pt idx="20">
                  <c:v>3.7103050002770033E-2</c:v>
                </c:pt>
                <c:pt idx="21">
                  <c:v>-1.8259499993291683E-3</c:v>
                </c:pt>
                <c:pt idx="22">
                  <c:v>8.1277249992126599E-3</c:v>
                </c:pt>
                <c:pt idx="23">
                  <c:v>3.9311649998126086E-2</c:v>
                </c:pt>
                <c:pt idx="24">
                  <c:v>1.2449249996279832E-2</c:v>
                </c:pt>
                <c:pt idx="25">
                  <c:v>1.3288800000736956E-2</c:v>
                </c:pt>
                <c:pt idx="26">
                  <c:v>-7.739749999018386E-4</c:v>
                </c:pt>
                <c:pt idx="27">
                  <c:v>-4.9115500005427748E-3</c:v>
                </c:pt>
                <c:pt idx="28">
                  <c:v>-2.4137500004144385E-3</c:v>
                </c:pt>
                <c:pt idx="29">
                  <c:v>-6.4765250062919222E-3</c:v>
                </c:pt>
                <c:pt idx="30">
                  <c:v>-8.9787250035442412E-3</c:v>
                </c:pt>
                <c:pt idx="31">
                  <c:v>-3.4292600001208484E-2</c:v>
                </c:pt>
                <c:pt idx="32">
                  <c:v>-3.5543699996196665E-2</c:v>
                </c:pt>
                <c:pt idx="33">
                  <c:v>1.6583025004365481E-2</c:v>
                </c:pt>
                <c:pt idx="34">
                  <c:v>1.269150001462549E-3</c:v>
                </c:pt>
                <c:pt idx="35">
                  <c:v>1.804999919841066E-5</c:v>
                </c:pt>
                <c:pt idx="36">
                  <c:v>-7.1176425000885502E-2</c:v>
                </c:pt>
                <c:pt idx="37">
                  <c:v>2.4321374999999534E-2</c:v>
                </c:pt>
                <c:pt idx="38">
                  <c:v>-9.6480325002630707E-2</c:v>
                </c:pt>
                <c:pt idx="39">
                  <c:v>1.7201400005433243E-2</c:v>
                </c:pt>
                <c:pt idx="40">
                  <c:v>-2.0095449996006209E-2</c:v>
                </c:pt>
                <c:pt idx="41">
                  <c:v>-1.0879549998207949E-2</c:v>
                </c:pt>
                <c:pt idx="42">
                  <c:v>-1.8959300003189128E-2</c:v>
                </c:pt>
                <c:pt idx="43">
                  <c:v>-6.7067249983665533E-3</c:v>
                </c:pt>
                <c:pt idx="44">
                  <c:v>2.8783175002899952E-2</c:v>
                </c:pt>
                <c:pt idx="45">
                  <c:v>-1.5930499997921288E-2</c:v>
                </c:pt>
                <c:pt idx="46">
                  <c:v>-1.4532125002006069E-2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2E-47D7-BBA0-F18107DF2CF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1'!$I$21:$I$312</c:f>
              <c:numCache>
                <c:formatCode>General</c:formatCode>
                <c:ptCount val="292"/>
                <c:pt idx="49">
                  <c:v>-3.5988000017823651E-3</c:v>
                </c:pt>
                <c:pt idx="50">
                  <c:v>1.3873249990865588E-3</c:v>
                </c:pt>
                <c:pt idx="51">
                  <c:v>-1.1754499937524088E-3</c:v>
                </c:pt>
                <c:pt idx="52">
                  <c:v>2.0851249937550165E-3</c:v>
                </c:pt>
                <c:pt idx="53">
                  <c:v>2.2018750023562461E-3</c:v>
                </c:pt>
                <c:pt idx="54">
                  <c:v>-1.8614200002048165E-2</c:v>
                </c:pt>
                <c:pt idx="55">
                  <c:v>-1.5614199997799005E-2</c:v>
                </c:pt>
                <c:pt idx="56">
                  <c:v>-8.1132500054081902E-4</c:v>
                </c:pt>
                <c:pt idx="57">
                  <c:v>-2.7473750014905818E-3</c:v>
                </c:pt>
                <c:pt idx="58">
                  <c:v>5.4814749964862131E-3</c:v>
                </c:pt>
                <c:pt idx="59">
                  <c:v>3.5543674996006303E-2</c:v>
                </c:pt>
                <c:pt idx="60">
                  <c:v>-9.9320799999986775E-2</c:v>
                </c:pt>
                <c:pt idx="61">
                  <c:v>-6.2104900003760122E-2</c:v>
                </c:pt>
                <c:pt idx="62">
                  <c:v>6.6440000009606592E-3</c:v>
                </c:pt>
                <c:pt idx="63">
                  <c:v>-3.466274996753782E-3</c:v>
                </c:pt>
                <c:pt idx="64">
                  <c:v>6.5305000025546178E-3</c:v>
                </c:pt>
                <c:pt idx="65">
                  <c:v>3.8012749937479384E-3</c:v>
                </c:pt>
                <c:pt idx="66">
                  <c:v>3.2682749952073209E-3</c:v>
                </c:pt>
                <c:pt idx="67">
                  <c:v>4.2682749990490265E-3</c:v>
                </c:pt>
                <c:pt idx="68">
                  <c:v>1.3627625005028676E-2</c:v>
                </c:pt>
                <c:pt idx="69">
                  <c:v>8.79072499810718E-3</c:v>
                </c:pt>
                <c:pt idx="70">
                  <c:v>2.0405274997756351E-2</c:v>
                </c:pt>
                <c:pt idx="71">
                  <c:v>-9.4597749994136393E-3</c:v>
                </c:pt>
                <c:pt idx="72">
                  <c:v>-4.459775002032984E-3</c:v>
                </c:pt>
                <c:pt idx="73">
                  <c:v>-6.0423500035540201E-3</c:v>
                </c:pt>
                <c:pt idx="74">
                  <c:v>-6.2934500019764528E-3</c:v>
                </c:pt>
                <c:pt idx="75">
                  <c:v>8.6724998254794627E-5</c:v>
                </c:pt>
                <c:pt idx="76">
                  <c:v>2.0867249986622483E-3</c:v>
                </c:pt>
                <c:pt idx="77">
                  <c:v>-8.4891000005882233E-3</c:v>
                </c:pt>
                <c:pt idx="78">
                  <c:v>-7.5518750018090941E-3</c:v>
                </c:pt>
                <c:pt idx="79">
                  <c:v>-1.020602499920642E-2</c:v>
                </c:pt>
                <c:pt idx="80">
                  <c:v>-5.2060249945498072E-3</c:v>
                </c:pt>
                <c:pt idx="81">
                  <c:v>-5.2060249945498072E-3</c:v>
                </c:pt>
                <c:pt idx="82">
                  <c:v>-1.2060249937348999E-3</c:v>
                </c:pt>
                <c:pt idx="83">
                  <c:v>3.2460000511491671E-4</c:v>
                </c:pt>
                <c:pt idx="88">
                  <c:v>-4.9405499958083965E-3</c:v>
                </c:pt>
                <c:pt idx="89">
                  <c:v>-2.5324996386189014E-5</c:v>
                </c:pt>
                <c:pt idx="90">
                  <c:v>6.9746750014019199E-3</c:v>
                </c:pt>
                <c:pt idx="91">
                  <c:v>8.9746750018093735E-3</c:v>
                </c:pt>
                <c:pt idx="92">
                  <c:v>1.3974674999190029E-2</c:v>
                </c:pt>
                <c:pt idx="93">
                  <c:v>1.5859999984968454E-4</c:v>
                </c:pt>
                <c:pt idx="94">
                  <c:v>2.5907499999448191E-2</c:v>
                </c:pt>
                <c:pt idx="95">
                  <c:v>-1.365747499949066E-2</c:v>
                </c:pt>
                <c:pt idx="96">
                  <c:v>1.6091425000922754E-2</c:v>
                </c:pt>
                <c:pt idx="98">
                  <c:v>-6.4357000010204501E-3</c:v>
                </c:pt>
                <c:pt idx="99">
                  <c:v>1.4299500035122037E-3</c:v>
                </c:pt>
                <c:pt idx="100">
                  <c:v>4.3451750025269575E-3</c:v>
                </c:pt>
                <c:pt idx="101">
                  <c:v>-6.2550000002374873E-3</c:v>
                </c:pt>
                <c:pt idx="102">
                  <c:v>-8.5732750012539327E-3</c:v>
                </c:pt>
                <c:pt idx="103">
                  <c:v>-1.3867000016034581E-3</c:v>
                </c:pt>
                <c:pt idx="104">
                  <c:v>-5.2699500010930933E-3</c:v>
                </c:pt>
                <c:pt idx="105">
                  <c:v>1.4712449999933597E-2</c:v>
                </c:pt>
                <c:pt idx="106">
                  <c:v>1.3281749997986481E-3</c:v>
                </c:pt>
                <c:pt idx="107">
                  <c:v>-5.0470000060158782E-3</c:v>
                </c:pt>
                <c:pt idx="108">
                  <c:v>-3.0470000056084245E-3</c:v>
                </c:pt>
                <c:pt idx="109">
                  <c:v>-2.7470000059111044E-3</c:v>
                </c:pt>
                <c:pt idx="110">
                  <c:v>7.9530000002705492E-3</c:v>
                </c:pt>
                <c:pt idx="111">
                  <c:v>6.1997000011615455E-3</c:v>
                </c:pt>
                <c:pt idx="112">
                  <c:v>4.3836250042659231E-3</c:v>
                </c:pt>
                <c:pt idx="113">
                  <c:v>6.3836250046733767E-3</c:v>
                </c:pt>
                <c:pt idx="114">
                  <c:v>8.3836250050808303E-3</c:v>
                </c:pt>
                <c:pt idx="115">
                  <c:v>1.0433199997351039E-2</c:v>
                </c:pt>
                <c:pt idx="116">
                  <c:v>3.2316750002792105E-3</c:v>
                </c:pt>
                <c:pt idx="117">
                  <c:v>4.6666999987792224E-3</c:v>
                </c:pt>
                <c:pt idx="118">
                  <c:v>1.2140750040998682E-3</c:v>
                </c:pt>
                <c:pt idx="119">
                  <c:v>2.9497750001610257E-3</c:v>
                </c:pt>
                <c:pt idx="120">
                  <c:v>-1.0318924993043765E-2</c:v>
                </c:pt>
                <c:pt idx="121">
                  <c:v>-4.3189249990973622E-3</c:v>
                </c:pt>
                <c:pt idx="122">
                  <c:v>-4.1189249968738295E-3</c:v>
                </c:pt>
                <c:pt idx="123">
                  <c:v>-3.1892499828245491E-4</c:v>
                </c:pt>
                <c:pt idx="124">
                  <c:v>1.6138999999384396E-3</c:v>
                </c:pt>
                <c:pt idx="125">
                  <c:v>-3.6269249976612628E-3</c:v>
                </c:pt>
                <c:pt idx="126">
                  <c:v>-1.1291249975329265E-3</c:v>
                </c:pt>
                <c:pt idx="127">
                  <c:v>-2.6761274995806161E-2</c:v>
                </c:pt>
                <c:pt idx="128">
                  <c:v>-2.6661274998332374E-2</c:v>
                </c:pt>
                <c:pt idx="129">
                  <c:v>-9.8812500000349246E-3</c:v>
                </c:pt>
                <c:pt idx="130">
                  <c:v>1.0867649994906969E-2</c:v>
                </c:pt>
                <c:pt idx="131">
                  <c:v>1.4832449996902142E-2</c:v>
                </c:pt>
                <c:pt idx="132">
                  <c:v>-6.7814249996445142E-3</c:v>
                </c:pt>
                <c:pt idx="133">
                  <c:v>-6.481424999947194E-3</c:v>
                </c:pt>
                <c:pt idx="140">
                  <c:v>-6.7697499616770074E-4</c:v>
                </c:pt>
                <c:pt idx="141">
                  <c:v>-3.7697499647038057E-4</c:v>
                </c:pt>
                <c:pt idx="143">
                  <c:v>-1.1127575002319645E-2</c:v>
                </c:pt>
                <c:pt idx="144">
                  <c:v>-1.0927575000096112E-2</c:v>
                </c:pt>
                <c:pt idx="146">
                  <c:v>7.9876499949023128E-3</c:v>
                </c:pt>
                <c:pt idx="147">
                  <c:v>8.387649999349378E-3</c:v>
                </c:pt>
                <c:pt idx="149">
                  <c:v>-2.3790249979356304E-3</c:v>
                </c:pt>
                <c:pt idx="150">
                  <c:v>7.1116249964688905E-3</c:v>
                </c:pt>
                <c:pt idx="151">
                  <c:v>7.7116249958635308E-3</c:v>
                </c:pt>
                <c:pt idx="152">
                  <c:v>-6.8577499987441115E-3</c:v>
                </c:pt>
                <c:pt idx="153">
                  <c:v>-6.7577499939943664E-3</c:v>
                </c:pt>
                <c:pt idx="154">
                  <c:v>1.142250002885703E-3</c:v>
                </c:pt>
                <c:pt idx="155">
                  <c:v>1.5422500073327683E-3</c:v>
                </c:pt>
                <c:pt idx="156">
                  <c:v>8.1422500006738119E-3</c:v>
                </c:pt>
                <c:pt idx="157">
                  <c:v>8.4422500076470897E-3</c:v>
                </c:pt>
                <c:pt idx="158">
                  <c:v>9.8422500013839453E-3</c:v>
                </c:pt>
                <c:pt idx="159">
                  <c:v>1.0142250001081266E-2</c:v>
                </c:pt>
                <c:pt idx="160">
                  <c:v>2.5244749995181337E-3</c:v>
                </c:pt>
                <c:pt idx="161">
                  <c:v>5.9249750047456473E-3</c:v>
                </c:pt>
                <c:pt idx="162">
                  <c:v>6.2249750044429675E-3</c:v>
                </c:pt>
                <c:pt idx="163">
                  <c:v>7.8395249947789125E-3</c:v>
                </c:pt>
                <c:pt idx="164">
                  <c:v>6.3799999770708382E-4</c:v>
                </c:pt>
                <c:pt idx="165">
                  <c:v>7.4766999969142489E-3</c:v>
                </c:pt>
                <c:pt idx="166">
                  <c:v>1.6117250052047893E-3</c:v>
                </c:pt>
                <c:pt idx="172">
                  <c:v>3.4411500018904917E-3</c:v>
                </c:pt>
                <c:pt idx="176">
                  <c:v>1.546275001601316E-3</c:v>
                </c:pt>
                <c:pt idx="177">
                  <c:v>1.4046274998690933E-2</c:v>
                </c:pt>
                <c:pt idx="179">
                  <c:v>1.3958500057924539E-3</c:v>
                </c:pt>
                <c:pt idx="183">
                  <c:v>-3.352949999680277E-3</c:v>
                </c:pt>
                <c:pt idx="187">
                  <c:v>2.4902750003093388E-2</c:v>
                </c:pt>
                <c:pt idx="191">
                  <c:v>-1.1429974998463877E-2</c:v>
                </c:pt>
                <c:pt idx="192">
                  <c:v>-1.0629974996845704E-2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2E-47D7-BBA0-F18107DF2CF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2E-47D7-BBA0-F18107DF2CF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1'!$K$21:$K$312</c:f>
              <c:numCache>
                <c:formatCode>General</c:formatCode>
                <c:ptCount val="292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2E-47D7-BBA0-F18107DF2CF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1'!$L$21:$L$312</c:f>
              <c:numCache>
                <c:formatCode>General</c:formatCode>
                <c:ptCount val="292"/>
                <c:pt idx="284">
                  <c:v>5.7601150001573842E-2</c:v>
                </c:pt>
                <c:pt idx="291">
                  <c:v>7.0381300000008196E-2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2E-47D7-BBA0-F18107DF2CF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2E-47D7-BBA0-F18107DF2CF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2E-47D7-BBA0-F18107DF2CF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-0.26515944330131813</c:v>
                </c:pt>
                <c:pt idx="1">
                  <c:v>-0.25762858512354464</c:v>
                </c:pt>
                <c:pt idx="2">
                  <c:v>-0.25423958094200816</c:v>
                </c:pt>
                <c:pt idx="3">
                  <c:v>-0.25422070069587149</c:v>
                </c:pt>
                <c:pt idx="4">
                  <c:v>-0.25397761752686154</c:v>
                </c:pt>
                <c:pt idx="5">
                  <c:v>-0.25395873728072488</c:v>
                </c:pt>
                <c:pt idx="6">
                  <c:v>-0.25064997414526941</c:v>
                </c:pt>
                <c:pt idx="7">
                  <c:v>-0.25035733033015062</c:v>
                </c:pt>
                <c:pt idx="8">
                  <c:v>-0.2503266499301785</c:v>
                </c:pt>
                <c:pt idx="9">
                  <c:v>-0.25007648666886734</c:v>
                </c:pt>
                <c:pt idx="10">
                  <c:v>-0.2473931316866898</c:v>
                </c:pt>
                <c:pt idx="11">
                  <c:v>-0.24710048787157105</c:v>
                </c:pt>
                <c:pt idx="12">
                  <c:v>-0.24671816288730303</c:v>
                </c:pt>
                <c:pt idx="13">
                  <c:v>-0.24283591227544546</c:v>
                </c:pt>
                <c:pt idx="14">
                  <c:v>-0.23968999126291896</c:v>
                </c:pt>
                <c:pt idx="15">
                  <c:v>-0.2396286304629747</c:v>
                </c:pt>
                <c:pt idx="16">
                  <c:v>-0.23670691237332142</c:v>
                </c:pt>
                <c:pt idx="17">
                  <c:v>-0.23218981348511755</c:v>
                </c:pt>
                <c:pt idx="18">
                  <c:v>-0.23184524899312289</c:v>
                </c:pt>
                <c:pt idx="19">
                  <c:v>-0.22855772613457118</c:v>
                </c:pt>
                <c:pt idx="20">
                  <c:v>-0.18046501916287927</c:v>
                </c:pt>
                <c:pt idx="21">
                  <c:v>-0.17678337116622406</c:v>
                </c:pt>
                <c:pt idx="22">
                  <c:v>-0.16941299508061244</c:v>
                </c:pt>
                <c:pt idx="23">
                  <c:v>-0.1693823146806403</c:v>
                </c:pt>
                <c:pt idx="24">
                  <c:v>-0.16198125819505654</c:v>
                </c:pt>
                <c:pt idx="25">
                  <c:v>-0.1595315462588206</c:v>
                </c:pt>
                <c:pt idx="26">
                  <c:v>-0.15952918622805351</c:v>
                </c:pt>
                <c:pt idx="27">
                  <c:v>-0.15888489782863885</c:v>
                </c:pt>
                <c:pt idx="28">
                  <c:v>-0.15886601758250216</c:v>
                </c:pt>
                <c:pt idx="29">
                  <c:v>-0.15886365755173507</c:v>
                </c:pt>
                <c:pt idx="30">
                  <c:v>-0.15884477730559837</c:v>
                </c:pt>
                <c:pt idx="31">
                  <c:v>-0.15883297715176295</c:v>
                </c:pt>
                <c:pt idx="32">
                  <c:v>-0.15882353702869459</c:v>
                </c:pt>
                <c:pt idx="33">
                  <c:v>-0.15830197022916845</c:v>
                </c:pt>
                <c:pt idx="34">
                  <c:v>-0.15829017007533303</c:v>
                </c:pt>
                <c:pt idx="35">
                  <c:v>-0.15828072995226466</c:v>
                </c:pt>
                <c:pt idx="36">
                  <c:v>-0.15500264721678131</c:v>
                </c:pt>
                <c:pt idx="37">
                  <c:v>-0.15498376697064462</c:v>
                </c:pt>
                <c:pt idx="38">
                  <c:v>-0.15454008118643231</c:v>
                </c:pt>
                <c:pt idx="39">
                  <c:v>-0.1544905205403235</c:v>
                </c:pt>
                <c:pt idx="40">
                  <c:v>-0.15087023334361255</c:v>
                </c:pt>
                <c:pt idx="41">
                  <c:v>-0.15057758952849382</c:v>
                </c:pt>
                <c:pt idx="42">
                  <c:v>-0.13809302677060539</c:v>
                </c:pt>
                <c:pt idx="43">
                  <c:v>-0.13543327209609873</c:v>
                </c:pt>
                <c:pt idx="44">
                  <c:v>-0.1289101470558712</c:v>
                </c:pt>
                <c:pt idx="45">
                  <c:v>-0.12117632623212822</c:v>
                </c:pt>
                <c:pt idx="46">
                  <c:v>-0.11547685192961395</c:v>
                </c:pt>
                <c:pt idx="48">
                  <c:v>-9.6138759824105857E-2</c:v>
                </c:pt>
                <c:pt idx="94">
                  <c:v>-5.1130613064996208E-2</c:v>
                </c:pt>
                <c:pt idx="96">
                  <c:v>-5.1099932665024078E-2</c:v>
                </c:pt>
                <c:pt idx="109">
                  <c:v>-4.0793678305156636E-2</c:v>
                </c:pt>
                <c:pt idx="122">
                  <c:v>-4.0069148859661036E-2</c:v>
                </c:pt>
                <c:pt idx="128">
                  <c:v>-3.7345673354443026E-2</c:v>
                </c:pt>
                <c:pt idx="132">
                  <c:v>-3.652910270903105E-2</c:v>
                </c:pt>
                <c:pt idx="140">
                  <c:v>-2.991629649965423E-2</c:v>
                </c:pt>
                <c:pt idx="143">
                  <c:v>-2.9482050838510285E-2</c:v>
                </c:pt>
                <c:pt idx="147">
                  <c:v>-2.9290888346376262E-2</c:v>
                </c:pt>
                <c:pt idx="148">
                  <c:v>-2.9170526777254846E-2</c:v>
                </c:pt>
                <c:pt idx="149">
                  <c:v>-2.8825962285260187E-2</c:v>
                </c:pt>
                <c:pt idx="150">
                  <c:v>-2.6385690472092591E-2</c:v>
                </c:pt>
                <c:pt idx="151">
                  <c:v>-2.6385690472092591E-2</c:v>
                </c:pt>
                <c:pt idx="152">
                  <c:v>-2.6326689702915421E-2</c:v>
                </c:pt>
                <c:pt idx="153">
                  <c:v>-2.6326689702915421E-2</c:v>
                </c:pt>
                <c:pt idx="154">
                  <c:v>-2.6326689702915421E-2</c:v>
                </c:pt>
                <c:pt idx="155">
                  <c:v>-2.6326689702915421E-2</c:v>
                </c:pt>
                <c:pt idx="156">
                  <c:v>-2.6326689702915421E-2</c:v>
                </c:pt>
                <c:pt idx="157">
                  <c:v>-2.6326689702915421E-2</c:v>
                </c:pt>
                <c:pt idx="158">
                  <c:v>-2.6326689702915421E-2</c:v>
                </c:pt>
                <c:pt idx="159">
                  <c:v>-2.6326689702915421E-2</c:v>
                </c:pt>
                <c:pt idx="160">
                  <c:v>-2.5852323518730999E-2</c:v>
                </c:pt>
                <c:pt idx="161">
                  <c:v>-2.5427517980655401E-2</c:v>
                </c:pt>
                <c:pt idx="162">
                  <c:v>-2.5427517980655401E-2</c:v>
                </c:pt>
                <c:pt idx="163">
                  <c:v>-2.5337836811506115E-2</c:v>
                </c:pt>
                <c:pt idx="164">
                  <c:v>-2.5217475242384699E-2</c:v>
                </c:pt>
                <c:pt idx="165">
                  <c:v>-2.2545920414042589E-2</c:v>
                </c:pt>
                <c:pt idx="166">
                  <c:v>-2.2524680137138819E-2</c:v>
                </c:pt>
                <c:pt idx="167">
                  <c:v>-2.2253276598923843E-2</c:v>
                </c:pt>
                <c:pt idx="168">
                  <c:v>-2.2102234629830297E-2</c:v>
                </c:pt>
                <c:pt idx="169">
                  <c:v>-2.2040873829886051E-2</c:v>
                </c:pt>
                <c:pt idx="170">
                  <c:v>-2.1667988968686352E-2</c:v>
                </c:pt>
                <c:pt idx="171">
                  <c:v>-2.162786844564589E-2</c:v>
                </c:pt>
                <c:pt idx="172">
                  <c:v>-2.159718804567376E-2</c:v>
                </c:pt>
                <c:pt idx="173">
                  <c:v>-1.8592868879172442E-2</c:v>
                </c:pt>
                <c:pt idx="174">
                  <c:v>-1.8078382171947557E-2</c:v>
                </c:pt>
                <c:pt idx="175">
                  <c:v>-1.4953701436324809E-2</c:v>
                </c:pt>
                <c:pt idx="176">
                  <c:v>-1.4882900513312217E-2</c:v>
                </c:pt>
                <c:pt idx="177">
                  <c:v>-1.4882900513312217E-2</c:v>
                </c:pt>
                <c:pt idx="178">
                  <c:v>-1.4802659467231263E-2</c:v>
                </c:pt>
                <c:pt idx="179">
                  <c:v>-1.4771979067259147E-2</c:v>
                </c:pt>
                <c:pt idx="180">
                  <c:v>-1.4517095744413788E-2</c:v>
                </c:pt>
                <c:pt idx="181">
                  <c:v>-1.4408534329127795E-2</c:v>
                </c:pt>
                <c:pt idx="182">
                  <c:v>-1.4257492360034249E-2</c:v>
                </c:pt>
                <c:pt idx="183">
                  <c:v>-1.0920408855373709E-2</c:v>
                </c:pt>
                <c:pt idx="184">
                  <c:v>-1.0920408855373709E-2</c:v>
                </c:pt>
                <c:pt idx="185">
                  <c:v>-7.8240484889560147E-3</c:v>
                </c:pt>
                <c:pt idx="186">
                  <c:v>-3.8591968002504307E-3</c:v>
                </c:pt>
                <c:pt idx="187">
                  <c:v>-3.2455888008078998E-3</c:v>
                </c:pt>
                <c:pt idx="188">
                  <c:v>3.0861753442459894E-4</c:v>
                </c:pt>
                <c:pt idx="189">
                  <c:v>4.7381968812067188E-4</c:v>
                </c:pt>
                <c:pt idx="190">
                  <c:v>4.7381968812067188E-4</c:v>
                </c:pt>
                <c:pt idx="191">
                  <c:v>5.7530101110539467E-4</c:v>
                </c:pt>
                <c:pt idx="192">
                  <c:v>5.7530101110539467E-4</c:v>
                </c:pt>
                <c:pt idx="193">
                  <c:v>3.5749001160725463E-3</c:v>
                </c:pt>
                <c:pt idx="194">
                  <c:v>3.6197407006471893E-3</c:v>
                </c:pt>
                <c:pt idx="195">
                  <c:v>3.6929016544268722E-3</c:v>
                </c:pt>
                <c:pt idx="196">
                  <c:v>3.7920229466445188E-3</c:v>
                </c:pt>
                <c:pt idx="197">
                  <c:v>3.8533837465887649E-3</c:v>
                </c:pt>
                <c:pt idx="198">
                  <c:v>3.8557437773558551E-3</c:v>
                </c:pt>
                <c:pt idx="199">
                  <c:v>3.8628238696571116E-3</c:v>
                </c:pt>
                <c:pt idx="200">
                  <c:v>6.7869019900774763E-3</c:v>
                </c:pt>
                <c:pt idx="201">
                  <c:v>7.084265866730402E-3</c:v>
                </c:pt>
                <c:pt idx="202">
                  <c:v>7.0866258974974922E-3</c:v>
                </c:pt>
                <c:pt idx="203">
                  <c:v>7.188107220482215E-3</c:v>
                </c:pt>
                <c:pt idx="204">
                  <c:v>7.188107220482215E-3</c:v>
                </c:pt>
                <c:pt idx="205">
                  <c:v>7.3745496510820574E-3</c:v>
                </c:pt>
                <c:pt idx="206">
                  <c:v>7.6341530354615966E-3</c:v>
                </c:pt>
                <c:pt idx="207">
                  <c:v>7.6624734046666365E-3</c:v>
                </c:pt>
                <c:pt idx="208">
                  <c:v>7.6624734046666365E-3</c:v>
                </c:pt>
                <c:pt idx="209">
                  <c:v>1.0265587340763216E-2</c:v>
                </c:pt>
                <c:pt idx="210">
                  <c:v>1.0334028233008732E-2</c:v>
                </c:pt>
                <c:pt idx="211">
                  <c:v>1.0640832232729991E-2</c:v>
                </c:pt>
                <c:pt idx="212">
                  <c:v>1.093111601708166E-2</c:v>
                </c:pt>
                <c:pt idx="213">
                  <c:v>1.1193079432228276E-2</c:v>
                </c:pt>
                <c:pt idx="214">
                  <c:v>1.1202519555296608E-2</c:v>
                </c:pt>
                <c:pt idx="215">
                  <c:v>1.3892954629775411E-2</c:v>
                </c:pt>
                <c:pt idx="216">
                  <c:v>1.4369680844726923E-2</c:v>
                </c:pt>
                <c:pt idx="217">
                  <c:v>1.4598603829134332E-2</c:v>
                </c:pt>
                <c:pt idx="218">
                  <c:v>1.4598603829134332E-2</c:v>
                </c:pt>
                <c:pt idx="219">
                  <c:v>1.5301892997726135E-2</c:v>
                </c:pt>
                <c:pt idx="220">
                  <c:v>1.5372693920738756E-2</c:v>
                </c:pt>
                <c:pt idx="221">
                  <c:v>1.7291398934380198E-2</c:v>
                </c:pt>
                <c:pt idx="222">
                  <c:v>1.7947487487630281E-2</c:v>
                </c:pt>
                <c:pt idx="223">
                  <c:v>1.8440733917951396E-2</c:v>
                </c:pt>
                <c:pt idx="224">
                  <c:v>1.8764058133042272E-2</c:v>
                </c:pt>
                <c:pt idx="225">
                  <c:v>1.8764058133042272E-2</c:v>
                </c:pt>
                <c:pt idx="226">
                  <c:v>2.1874578684062479E-2</c:v>
                </c:pt>
                <c:pt idx="227">
                  <c:v>2.1921779299404226E-2</c:v>
                </c:pt>
                <c:pt idx="228">
                  <c:v>2.2002020345485179E-2</c:v>
                </c:pt>
                <c:pt idx="229">
                  <c:v>2.2061021114662349E-2</c:v>
                </c:pt>
                <c:pt idx="230">
                  <c:v>2.2193182837619202E-2</c:v>
                </c:pt>
                <c:pt idx="231">
                  <c:v>2.2393785452821557E-2</c:v>
                </c:pt>
                <c:pt idx="232">
                  <c:v>2.5046460035026946E-2</c:v>
                </c:pt>
                <c:pt idx="233">
                  <c:v>2.5341463880912796E-2</c:v>
                </c:pt>
                <c:pt idx="234">
                  <c:v>2.5570386865320205E-2</c:v>
                </c:pt>
                <c:pt idx="235">
                  <c:v>2.5761549357454228E-2</c:v>
                </c:pt>
                <c:pt idx="236">
                  <c:v>2.5761549357454228E-2</c:v>
                </c:pt>
                <c:pt idx="237">
                  <c:v>2.6120274034051399E-2</c:v>
                </c:pt>
                <c:pt idx="238">
                  <c:v>2.8548745693383559E-2</c:v>
                </c:pt>
                <c:pt idx="239">
                  <c:v>2.8841389508502319E-2</c:v>
                </c:pt>
                <c:pt idx="240">
                  <c:v>2.8931070677651605E-2</c:v>
                </c:pt>
                <c:pt idx="241">
                  <c:v>2.9499838092519493E-2</c:v>
                </c:pt>
                <c:pt idx="242">
                  <c:v>2.9764161538433198E-2</c:v>
                </c:pt>
                <c:pt idx="243">
                  <c:v>2.9804282061473675E-2</c:v>
                </c:pt>
                <c:pt idx="244">
                  <c:v>2.9806642092240737E-2</c:v>
                </c:pt>
                <c:pt idx="245">
                  <c:v>3.24309963052411E-2</c:v>
                </c:pt>
                <c:pt idx="246">
                  <c:v>3.2782640889537029E-2</c:v>
                </c:pt>
                <c:pt idx="247">
                  <c:v>3.3141365566134201E-2</c:v>
                </c:pt>
                <c:pt idx="248">
                  <c:v>3.3212166489146794E-2</c:v>
                </c:pt>
                <c:pt idx="249">
                  <c:v>3.3391528827445394E-2</c:v>
                </c:pt>
                <c:pt idx="250">
                  <c:v>3.6242445994086075E-2</c:v>
                </c:pt>
                <c:pt idx="251">
                  <c:v>3.6450128701589701E-2</c:v>
                </c:pt>
                <c:pt idx="252">
                  <c:v>3.6452488732356791E-2</c:v>
                </c:pt>
                <c:pt idx="253">
                  <c:v>3.6478449070794727E-2</c:v>
                </c:pt>
                <c:pt idx="254">
                  <c:v>3.667197159369584E-2</c:v>
                </c:pt>
                <c:pt idx="255">
                  <c:v>3.673097236287301E-2</c:v>
                </c:pt>
                <c:pt idx="256">
                  <c:v>3.6872574208898196E-2</c:v>
                </c:pt>
                <c:pt idx="257">
                  <c:v>3.7054296577963886E-2</c:v>
                </c:pt>
                <c:pt idx="258">
                  <c:v>3.7063736701032218E-2</c:v>
                </c:pt>
                <c:pt idx="259">
                  <c:v>3.7087337008703092E-2</c:v>
                </c:pt>
                <c:pt idx="260">
                  <c:v>3.7125097500976478E-2</c:v>
                </c:pt>
                <c:pt idx="261">
                  <c:v>3.9942974236877954E-2</c:v>
                </c:pt>
                <c:pt idx="262">
                  <c:v>4.0004335036822186E-2</c:v>
                </c:pt>
                <c:pt idx="263">
                  <c:v>4.0006695067589276E-2</c:v>
                </c:pt>
                <c:pt idx="264">
                  <c:v>4.002557531372597E-2</c:v>
                </c:pt>
                <c:pt idx="265">
                  <c:v>4.002793534449306E-2</c:v>
                </c:pt>
                <c:pt idx="266">
                  <c:v>4.0599062790128038E-2</c:v>
                </c:pt>
                <c:pt idx="267">
                  <c:v>4.0601422820895128E-2</c:v>
                </c:pt>
                <c:pt idx="268">
                  <c:v>4.3603381956629356E-2</c:v>
                </c:pt>
                <c:pt idx="269">
                  <c:v>4.3716663433449515E-2</c:v>
                </c:pt>
                <c:pt idx="270">
                  <c:v>4.3858265279474701E-2</c:v>
                </c:pt>
                <c:pt idx="271">
                  <c:v>4.3858265279474701E-2</c:v>
                </c:pt>
                <c:pt idx="272">
                  <c:v>4.3858265279474701E-2</c:v>
                </c:pt>
                <c:pt idx="273">
                  <c:v>4.4486033463519759E-2</c:v>
                </c:pt>
                <c:pt idx="274">
                  <c:v>4.7792436568208169E-2</c:v>
                </c:pt>
                <c:pt idx="275">
                  <c:v>4.7792436568208169E-2</c:v>
                </c:pt>
                <c:pt idx="276">
                  <c:v>4.7792436568208169E-2</c:v>
                </c:pt>
                <c:pt idx="277">
                  <c:v>5.0563112688767897E-2</c:v>
                </c:pt>
                <c:pt idx="278">
                  <c:v>5.0919477334598007E-2</c:v>
                </c:pt>
                <c:pt idx="279">
                  <c:v>5.1261681795825548E-2</c:v>
                </c:pt>
                <c:pt idx="280">
                  <c:v>5.3914356378030964E-2</c:v>
                </c:pt>
                <c:pt idx="281">
                  <c:v>5.4740367146511287E-2</c:v>
                </c:pt>
                <c:pt idx="282">
                  <c:v>5.4827688284893511E-2</c:v>
                </c:pt>
                <c:pt idx="283">
                  <c:v>5.5396455699761399E-2</c:v>
                </c:pt>
                <c:pt idx="284">
                  <c:v>5.7699845728437976E-2</c:v>
                </c:pt>
                <c:pt idx="285">
                  <c:v>5.7836727512928982E-2</c:v>
                </c:pt>
                <c:pt idx="286">
                  <c:v>5.910642406562161E-2</c:v>
                </c:pt>
                <c:pt idx="287">
                  <c:v>5.9276346280851849E-2</c:v>
                </c:pt>
                <c:pt idx="288">
                  <c:v>5.9307026680823965E-2</c:v>
                </c:pt>
                <c:pt idx="289">
                  <c:v>5.9368387480768225E-2</c:v>
                </c:pt>
                <c:pt idx="290">
                  <c:v>6.994132531731645E-2</c:v>
                </c:pt>
                <c:pt idx="291">
                  <c:v>7.0099447378711266E-2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2E-47D7-BBA0-F18107DF2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5072"/>
        <c:axId val="1"/>
      </c:scatterChart>
      <c:valAx>
        <c:axId val="71301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5423728813557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3728813559321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50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15254237288136"/>
          <c:y val="0.90937500000000004"/>
          <c:w val="0.7440677966101695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93220338983050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5254237288136"/>
          <c:y val="0.23456860824353853"/>
          <c:w val="0.79830508474576267"/>
          <c:h val="0.57098937532966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E8-454A-9104-AA4293119B41}"/>
            </c:ext>
          </c:extLst>
        </c:ser>
        <c:ser>
          <c:idx val="1"/>
          <c:order val="1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1'!$K$21:$K$312</c:f>
              <c:numCache>
                <c:formatCode>General</c:formatCode>
                <c:ptCount val="292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E8-454A-9104-AA4293119B41}"/>
            </c:ext>
          </c:extLst>
        </c:ser>
        <c:ser>
          <c:idx val="2"/>
          <c:order val="2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1'!$L$21:$L$312</c:f>
              <c:numCache>
                <c:formatCode>General</c:formatCode>
                <c:ptCount val="292"/>
                <c:pt idx="284">
                  <c:v>5.7601150001573842E-2</c:v>
                </c:pt>
                <c:pt idx="291">
                  <c:v>7.0381300000008196E-2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E8-454A-9104-AA4293119B41}"/>
            </c:ext>
          </c:extLst>
        </c:ser>
        <c:ser>
          <c:idx val="3"/>
          <c:order val="3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E8-454A-9104-AA4293119B41}"/>
            </c:ext>
          </c:extLst>
        </c:ser>
        <c:ser>
          <c:idx val="4"/>
          <c:order val="4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E8-454A-9104-AA4293119B41}"/>
            </c:ext>
          </c:extLst>
        </c:ser>
        <c:ser>
          <c:idx val="5"/>
          <c:order val="5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-0.26515944330131813</c:v>
                </c:pt>
                <c:pt idx="1">
                  <c:v>-0.25762858512354464</c:v>
                </c:pt>
                <c:pt idx="2">
                  <c:v>-0.25423958094200816</c:v>
                </c:pt>
                <c:pt idx="3">
                  <c:v>-0.25422070069587149</c:v>
                </c:pt>
                <c:pt idx="4">
                  <c:v>-0.25397761752686154</c:v>
                </c:pt>
                <c:pt idx="5">
                  <c:v>-0.25395873728072488</c:v>
                </c:pt>
                <c:pt idx="6">
                  <c:v>-0.25064997414526941</c:v>
                </c:pt>
                <c:pt idx="7">
                  <c:v>-0.25035733033015062</c:v>
                </c:pt>
                <c:pt idx="8">
                  <c:v>-0.2503266499301785</c:v>
                </c:pt>
                <c:pt idx="9">
                  <c:v>-0.25007648666886734</c:v>
                </c:pt>
                <c:pt idx="10">
                  <c:v>-0.2473931316866898</c:v>
                </c:pt>
                <c:pt idx="11">
                  <c:v>-0.24710048787157105</c:v>
                </c:pt>
                <c:pt idx="12">
                  <c:v>-0.24671816288730303</c:v>
                </c:pt>
                <c:pt idx="13">
                  <c:v>-0.24283591227544546</c:v>
                </c:pt>
                <c:pt idx="14">
                  <c:v>-0.23968999126291896</c:v>
                </c:pt>
                <c:pt idx="15">
                  <c:v>-0.2396286304629747</c:v>
                </c:pt>
                <c:pt idx="16">
                  <c:v>-0.23670691237332142</c:v>
                </c:pt>
                <c:pt idx="17">
                  <c:v>-0.23218981348511755</c:v>
                </c:pt>
                <c:pt idx="18">
                  <c:v>-0.23184524899312289</c:v>
                </c:pt>
                <c:pt idx="19">
                  <c:v>-0.22855772613457118</c:v>
                </c:pt>
                <c:pt idx="20">
                  <c:v>-0.18046501916287927</c:v>
                </c:pt>
                <c:pt idx="21">
                  <c:v>-0.17678337116622406</c:v>
                </c:pt>
                <c:pt idx="22">
                  <c:v>-0.16941299508061244</c:v>
                </c:pt>
                <c:pt idx="23">
                  <c:v>-0.1693823146806403</c:v>
                </c:pt>
                <c:pt idx="24">
                  <c:v>-0.16198125819505654</c:v>
                </c:pt>
                <c:pt idx="25">
                  <c:v>-0.1595315462588206</c:v>
                </c:pt>
                <c:pt idx="26">
                  <c:v>-0.15952918622805351</c:v>
                </c:pt>
                <c:pt idx="27">
                  <c:v>-0.15888489782863885</c:v>
                </c:pt>
                <c:pt idx="28">
                  <c:v>-0.15886601758250216</c:v>
                </c:pt>
                <c:pt idx="29">
                  <c:v>-0.15886365755173507</c:v>
                </c:pt>
                <c:pt idx="30">
                  <c:v>-0.15884477730559837</c:v>
                </c:pt>
                <c:pt idx="31">
                  <c:v>-0.15883297715176295</c:v>
                </c:pt>
                <c:pt idx="32">
                  <c:v>-0.15882353702869459</c:v>
                </c:pt>
                <c:pt idx="33">
                  <c:v>-0.15830197022916845</c:v>
                </c:pt>
                <c:pt idx="34">
                  <c:v>-0.15829017007533303</c:v>
                </c:pt>
                <c:pt idx="35">
                  <c:v>-0.15828072995226466</c:v>
                </c:pt>
                <c:pt idx="36">
                  <c:v>-0.15500264721678131</c:v>
                </c:pt>
                <c:pt idx="37">
                  <c:v>-0.15498376697064462</c:v>
                </c:pt>
                <c:pt idx="38">
                  <c:v>-0.15454008118643231</c:v>
                </c:pt>
                <c:pt idx="39">
                  <c:v>-0.1544905205403235</c:v>
                </c:pt>
                <c:pt idx="40">
                  <c:v>-0.15087023334361255</c:v>
                </c:pt>
                <c:pt idx="41">
                  <c:v>-0.15057758952849382</c:v>
                </c:pt>
                <c:pt idx="42">
                  <c:v>-0.13809302677060539</c:v>
                </c:pt>
                <c:pt idx="43">
                  <c:v>-0.13543327209609873</c:v>
                </c:pt>
                <c:pt idx="44">
                  <c:v>-0.1289101470558712</c:v>
                </c:pt>
                <c:pt idx="45">
                  <c:v>-0.12117632623212822</c:v>
                </c:pt>
                <c:pt idx="46">
                  <c:v>-0.11547685192961395</c:v>
                </c:pt>
                <c:pt idx="48">
                  <c:v>-9.6138759824105857E-2</c:v>
                </c:pt>
                <c:pt idx="94">
                  <c:v>-5.1130613064996208E-2</c:v>
                </c:pt>
                <c:pt idx="96">
                  <c:v>-5.1099932665024078E-2</c:v>
                </c:pt>
                <c:pt idx="109">
                  <c:v>-4.0793678305156636E-2</c:v>
                </c:pt>
                <c:pt idx="122">
                  <c:v>-4.0069148859661036E-2</c:v>
                </c:pt>
                <c:pt idx="128">
                  <c:v>-3.7345673354443026E-2</c:v>
                </c:pt>
                <c:pt idx="132">
                  <c:v>-3.652910270903105E-2</c:v>
                </c:pt>
                <c:pt idx="140">
                  <c:v>-2.991629649965423E-2</c:v>
                </c:pt>
                <c:pt idx="143">
                  <c:v>-2.9482050838510285E-2</c:v>
                </c:pt>
                <c:pt idx="147">
                  <c:v>-2.9290888346376262E-2</c:v>
                </c:pt>
                <c:pt idx="148">
                  <c:v>-2.9170526777254846E-2</c:v>
                </c:pt>
                <c:pt idx="149">
                  <c:v>-2.8825962285260187E-2</c:v>
                </c:pt>
                <c:pt idx="150">
                  <c:v>-2.6385690472092591E-2</c:v>
                </c:pt>
                <c:pt idx="151">
                  <c:v>-2.6385690472092591E-2</c:v>
                </c:pt>
                <c:pt idx="152">
                  <c:v>-2.6326689702915421E-2</c:v>
                </c:pt>
                <c:pt idx="153">
                  <c:v>-2.6326689702915421E-2</c:v>
                </c:pt>
                <c:pt idx="154">
                  <c:v>-2.6326689702915421E-2</c:v>
                </c:pt>
                <c:pt idx="155">
                  <c:v>-2.6326689702915421E-2</c:v>
                </c:pt>
                <c:pt idx="156">
                  <c:v>-2.6326689702915421E-2</c:v>
                </c:pt>
                <c:pt idx="157">
                  <c:v>-2.6326689702915421E-2</c:v>
                </c:pt>
                <c:pt idx="158">
                  <c:v>-2.6326689702915421E-2</c:v>
                </c:pt>
                <c:pt idx="159">
                  <c:v>-2.6326689702915421E-2</c:v>
                </c:pt>
                <c:pt idx="160">
                  <c:v>-2.5852323518730999E-2</c:v>
                </c:pt>
                <c:pt idx="161">
                  <c:v>-2.5427517980655401E-2</c:v>
                </c:pt>
                <c:pt idx="162">
                  <c:v>-2.5427517980655401E-2</c:v>
                </c:pt>
                <c:pt idx="163">
                  <c:v>-2.5337836811506115E-2</c:v>
                </c:pt>
                <c:pt idx="164">
                  <c:v>-2.5217475242384699E-2</c:v>
                </c:pt>
                <c:pt idx="165">
                  <c:v>-2.2545920414042589E-2</c:v>
                </c:pt>
                <c:pt idx="166">
                  <c:v>-2.2524680137138819E-2</c:v>
                </c:pt>
                <c:pt idx="167">
                  <c:v>-2.2253276598923843E-2</c:v>
                </c:pt>
                <c:pt idx="168">
                  <c:v>-2.2102234629830297E-2</c:v>
                </c:pt>
                <c:pt idx="169">
                  <c:v>-2.2040873829886051E-2</c:v>
                </c:pt>
                <c:pt idx="170">
                  <c:v>-2.1667988968686352E-2</c:v>
                </c:pt>
                <c:pt idx="171">
                  <c:v>-2.162786844564589E-2</c:v>
                </c:pt>
                <c:pt idx="172">
                  <c:v>-2.159718804567376E-2</c:v>
                </c:pt>
                <c:pt idx="173">
                  <c:v>-1.8592868879172442E-2</c:v>
                </c:pt>
                <c:pt idx="174">
                  <c:v>-1.8078382171947557E-2</c:v>
                </c:pt>
                <c:pt idx="175">
                  <c:v>-1.4953701436324809E-2</c:v>
                </c:pt>
                <c:pt idx="176">
                  <c:v>-1.4882900513312217E-2</c:v>
                </c:pt>
                <c:pt idx="177">
                  <c:v>-1.4882900513312217E-2</c:v>
                </c:pt>
                <c:pt idx="178">
                  <c:v>-1.4802659467231263E-2</c:v>
                </c:pt>
                <c:pt idx="179">
                  <c:v>-1.4771979067259147E-2</c:v>
                </c:pt>
                <c:pt idx="180">
                  <c:v>-1.4517095744413788E-2</c:v>
                </c:pt>
                <c:pt idx="181">
                  <c:v>-1.4408534329127795E-2</c:v>
                </c:pt>
                <c:pt idx="182">
                  <c:v>-1.4257492360034249E-2</c:v>
                </c:pt>
                <c:pt idx="183">
                  <c:v>-1.0920408855373709E-2</c:v>
                </c:pt>
                <c:pt idx="184">
                  <c:v>-1.0920408855373709E-2</c:v>
                </c:pt>
                <c:pt idx="185">
                  <c:v>-7.8240484889560147E-3</c:v>
                </c:pt>
                <c:pt idx="186">
                  <c:v>-3.8591968002504307E-3</c:v>
                </c:pt>
                <c:pt idx="187">
                  <c:v>-3.2455888008078998E-3</c:v>
                </c:pt>
                <c:pt idx="188">
                  <c:v>3.0861753442459894E-4</c:v>
                </c:pt>
                <c:pt idx="189">
                  <c:v>4.7381968812067188E-4</c:v>
                </c:pt>
                <c:pt idx="190">
                  <c:v>4.7381968812067188E-4</c:v>
                </c:pt>
                <c:pt idx="191">
                  <c:v>5.7530101110539467E-4</c:v>
                </c:pt>
                <c:pt idx="192">
                  <c:v>5.7530101110539467E-4</c:v>
                </c:pt>
                <c:pt idx="193">
                  <c:v>3.5749001160725463E-3</c:v>
                </c:pt>
                <c:pt idx="194">
                  <c:v>3.6197407006471893E-3</c:v>
                </c:pt>
                <c:pt idx="195">
                  <c:v>3.6929016544268722E-3</c:v>
                </c:pt>
                <c:pt idx="196">
                  <c:v>3.7920229466445188E-3</c:v>
                </c:pt>
                <c:pt idx="197">
                  <c:v>3.8533837465887649E-3</c:v>
                </c:pt>
                <c:pt idx="198">
                  <c:v>3.8557437773558551E-3</c:v>
                </c:pt>
                <c:pt idx="199">
                  <c:v>3.8628238696571116E-3</c:v>
                </c:pt>
                <c:pt idx="200">
                  <c:v>6.7869019900774763E-3</c:v>
                </c:pt>
                <c:pt idx="201">
                  <c:v>7.084265866730402E-3</c:v>
                </c:pt>
                <c:pt idx="202">
                  <c:v>7.0866258974974922E-3</c:v>
                </c:pt>
                <c:pt idx="203">
                  <c:v>7.188107220482215E-3</c:v>
                </c:pt>
                <c:pt idx="204">
                  <c:v>7.188107220482215E-3</c:v>
                </c:pt>
                <c:pt idx="205">
                  <c:v>7.3745496510820574E-3</c:v>
                </c:pt>
                <c:pt idx="206">
                  <c:v>7.6341530354615966E-3</c:v>
                </c:pt>
                <c:pt idx="207">
                  <c:v>7.6624734046666365E-3</c:v>
                </c:pt>
                <c:pt idx="208">
                  <c:v>7.6624734046666365E-3</c:v>
                </c:pt>
                <c:pt idx="209">
                  <c:v>1.0265587340763216E-2</c:v>
                </c:pt>
                <c:pt idx="210">
                  <c:v>1.0334028233008732E-2</c:v>
                </c:pt>
                <c:pt idx="211">
                  <c:v>1.0640832232729991E-2</c:v>
                </c:pt>
                <c:pt idx="212">
                  <c:v>1.093111601708166E-2</c:v>
                </c:pt>
                <c:pt idx="213">
                  <c:v>1.1193079432228276E-2</c:v>
                </c:pt>
                <c:pt idx="214">
                  <c:v>1.1202519555296608E-2</c:v>
                </c:pt>
                <c:pt idx="215">
                  <c:v>1.3892954629775411E-2</c:v>
                </c:pt>
                <c:pt idx="216">
                  <c:v>1.4369680844726923E-2</c:v>
                </c:pt>
                <c:pt idx="217">
                  <c:v>1.4598603829134332E-2</c:v>
                </c:pt>
                <c:pt idx="218">
                  <c:v>1.4598603829134332E-2</c:v>
                </c:pt>
                <c:pt idx="219">
                  <c:v>1.5301892997726135E-2</c:v>
                </c:pt>
                <c:pt idx="220">
                  <c:v>1.5372693920738756E-2</c:v>
                </c:pt>
                <c:pt idx="221">
                  <c:v>1.7291398934380198E-2</c:v>
                </c:pt>
                <c:pt idx="222">
                  <c:v>1.7947487487630281E-2</c:v>
                </c:pt>
                <c:pt idx="223">
                  <c:v>1.8440733917951396E-2</c:v>
                </c:pt>
                <c:pt idx="224">
                  <c:v>1.8764058133042272E-2</c:v>
                </c:pt>
                <c:pt idx="225">
                  <c:v>1.8764058133042272E-2</c:v>
                </c:pt>
                <c:pt idx="226">
                  <c:v>2.1874578684062479E-2</c:v>
                </c:pt>
                <c:pt idx="227">
                  <c:v>2.1921779299404226E-2</c:v>
                </c:pt>
                <c:pt idx="228">
                  <c:v>2.2002020345485179E-2</c:v>
                </c:pt>
                <c:pt idx="229">
                  <c:v>2.2061021114662349E-2</c:v>
                </c:pt>
                <c:pt idx="230">
                  <c:v>2.2193182837619202E-2</c:v>
                </c:pt>
                <c:pt idx="231">
                  <c:v>2.2393785452821557E-2</c:v>
                </c:pt>
                <c:pt idx="232">
                  <c:v>2.5046460035026946E-2</c:v>
                </c:pt>
                <c:pt idx="233">
                  <c:v>2.5341463880912796E-2</c:v>
                </c:pt>
                <c:pt idx="234">
                  <c:v>2.5570386865320205E-2</c:v>
                </c:pt>
                <c:pt idx="235">
                  <c:v>2.5761549357454228E-2</c:v>
                </c:pt>
                <c:pt idx="236">
                  <c:v>2.5761549357454228E-2</c:v>
                </c:pt>
                <c:pt idx="237">
                  <c:v>2.6120274034051399E-2</c:v>
                </c:pt>
                <c:pt idx="238">
                  <c:v>2.8548745693383559E-2</c:v>
                </c:pt>
                <c:pt idx="239">
                  <c:v>2.8841389508502319E-2</c:v>
                </c:pt>
                <c:pt idx="240">
                  <c:v>2.8931070677651605E-2</c:v>
                </c:pt>
                <c:pt idx="241">
                  <c:v>2.9499838092519493E-2</c:v>
                </c:pt>
                <c:pt idx="242">
                  <c:v>2.9764161538433198E-2</c:v>
                </c:pt>
                <c:pt idx="243">
                  <c:v>2.9804282061473675E-2</c:v>
                </c:pt>
                <c:pt idx="244">
                  <c:v>2.9806642092240737E-2</c:v>
                </c:pt>
                <c:pt idx="245">
                  <c:v>3.24309963052411E-2</c:v>
                </c:pt>
                <c:pt idx="246">
                  <c:v>3.2782640889537029E-2</c:v>
                </c:pt>
                <c:pt idx="247">
                  <c:v>3.3141365566134201E-2</c:v>
                </c:pt>
                <c:pt idx="248">
                  <c:v>3.3212166489146794E-2</c:v>
                </c:pt>
                <c:pt idx="249">
                  <c:v>3.3391528827445394E-2</c:v>
                </c:pt>
                <c:pt idx="250">
                  <c:v>3.6242445994086075E-2</c:v>
                </c:pt>
                <c:pt idx="251">
                  <c:v>3.6450128701589701E-2</c:v>
                </c:pt>
                <c:pt idx="252">
                  <c:v>3.6452488732356791E-2</c:v>
                </c:pt>
                <c:pt idx="253">
                  <c:v>3.6478449070794727E-2</c:v>
                </c:pt>
                <c:pt idx="254">
                  <c:v>3.667197159369584E-2</c:v>
                </c:pt>
                <c:pt idx="255">
                  <c:v>3.673097236287301E-2</c:v>
                </c:pt>
                <c:pt idx="256">
                  <c:v>3.6872574208898196E-2</c:v>
                </c:pt>
                <c:pt idx="257">
                  <c:v>3.7054296577963886E-2</c:v>
                </c:pt>
                <c:pt idx="258">
                  <c:v>3.7063736701032218E-2</c:v>
                </c:pt>
                <c:pt idx="259">
                  <c:v>3.7087337008703092E-2</c:v>
                </c:pt>
                <c:pt idx="260">
                  <c:v>3.7125097500976478E-2</c:v>
                </c:pt>
                <c:pt idx="261">
                  <c:v>3.9942974236877954E-2</c:v>
                </c:pt>
                <c:pt idx="262">
                  <c:v>4.0004335036822186E-2</c:v>
                </c:pt>
                <c:pt idx="263">
                  <c:v>4.0006695067589276E-2</c:v>
                </c:pt>
                <c:pt idx="264">
                  <c:v>4.002557531372597E-2</c:v>
                </c:pt>
                <c:pt idx="265">
                  <c:v>4.002793534449306E-2</c:v>
                </c:pt>
                <c:pt idx="266">
                  <c:v>4.0599062790128038E-2</c:v>
                </c:pt>
                <c:pt idx="267">
                  <c:v>4.0601422820895128E-2</c:v>
                </c:pt>
                <c:pt idx="268">
                  <c:v>4.3603381956629356E-2</c:v>
                </c:pt>
                <c:pt idx="269">
                  <c:v>4.3716663433449515E-2</c:v>
                </c:pt>
                <c:pt idx="270">
                  <c:v>4.3858265279474701E-2</c:v>
                </c:pt>
                <c:pt idx="271">
                  <c:v>4.3858265279474701E-2</c:v>
                </c:pt>
                <c:pt idx="272">
                  <c:v>4.3858265279474701E-2</c:v>
                </c:pt>
                <c:pt idx="273">
                  <c:v>4.4486033463519759E-2</c:v>
                </c:pt>
                <c:pt idx="274">
                  <c:v>4.7792436568208169E-2</c:v>
                </c:pt>
                <c:pt idx="275">
                  <c:v>4.7792436568208169E-2</c:v>
                </c:pt>
                <c:pt idx="276">
                  <c:v>4.7792436568208169E-2</c:v>
                </c:pt>
                <c:pt idx="277">
                  <c:v>5.0563112688767897E-2</c:v>
                </c:pt>
                <c:pt idx="278">
                  <c:v>5.0919477334598007E-2</c:v>
                </c:pt>
                <c:pt idx="279">
                  <c:v>5.1261681795825548E-2</c:v>
                </c:pt>
                <c:pt idx="280">
                  <c:v>5.3914356378030964E-2</c:v>
                </c:pt>
                <c:pt idx="281">
                  <c:v>5.4740367146511287E-2</c:v>
                </c:pt>
                <c:pt idx="282">
                  <c:v>5.4827688284893511E-2</c:v>
                </c:pt>
                <c:pt idx="283">
                  <c:v>5.5396455699761399E-2</c:v>
                </c:pt>
                <c:pt idx="284">
                  <c:v>5.7699845728437976E-2</c:v>
                </c:pt>
                <c:pt idx="285">
                  <c:v>5.7836727512928982E-2</c:v>
                </c:pt>
                <c:pt idx="286">
                  <c:v>5.910642406562161E-2</c:v>
                </c:pt>
                <c:pt idx="287">
                  <c:v>5.9276346280851849E-2</c:v>
                </c:pt>
                <c:pt idx="288">
                  <c:v>5.9307026680823965E-2</c:v>
                </c:pt>
                <c:pt idx="289">
                  <c:v>5.9368387480768225E-2</c:v>
                </c:pt>
                <c:pt idx="290">
                  <c:v>6.994132531731645E-2</c:v>
                </c:pt>
                <c:pt idx="291">
                  <c:v>7.0099447378711266E-2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E8-454A-9104-AA4293119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2448"/>
        <c:axId val="1"/>
      </c:scatterChart>
      <c:valAx>
        <c:axId val="7130124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4915254237284"/>
              <c:y val="0.88889148115744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37288135593219E-2"/>
              <c:y val="0.4259272220602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2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67796610169492"/>
          <c:y val="0.91049641942905291"/>
          <c:w val="0.5813559322033898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387360910872057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2971065012814"/>
          <c:y val="0.23584978088695488"/>
          <c:w val="0.7852119426131494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2'!$H$21:$H$184</c:f>
              <c:numCache>
                <c:formatCode>General</c:formatCode>
                <c:ptCount val="164"/>
                <c:pt idx="0">
                  <c:v>8.3112499924027361E-3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0-41D8-947A-4C6C356E3CF4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2'!$I$21:$I$184</c:f>
              <c:numCache>
                <c:formatCode>General</c:formatCode>
                <c:ptCount val="164"/>
                <c:pt idx="5">
                  <c:v>7.6349999944795854E-3</c:v>
                </c:pt>
                <c:pt idx="6">
                  <c:v>-1.3185950003389735E-2</c:v>
                </c:pt>
                <c:pt idx="7">
                  <c:v>-1.0185949999140576E-2</c:v>
                </c:pt>
                <c:pt idx="11">
                  <c:v>3.8033799995901063E-2</c:v>
                </c:pt>
                <c:pt idx="12">
                  <c:v>-9.6901550001348369E-2</c:v>
                </c:pt>
                <c:pt idx="13">
                  <c:v>-5.9732150009949692E-2</c:v>
                </c:pt>
                <c:pt idx="22">
                  <c:v>1.9979400000011083E-2</c:v>
                </c:pt>
                <c:pt idx="48">
                  <c:v>-8.6049500023364089E-3</c:v>
                </c:pt>
                <c:pt idx="49">
                  <c:v>-7.5205000030109659E-4</c:v>
                </c:pt>
                <c:pt idx="50">
                  <c:v>2.1328000002540648E-3</c:v>
                </c:pt>
                <c:pt idx="52">
                  <c:v>-1.0844900003576186E-2</c:v>
                </c:pt>
                <c:pt idx="53">
                  <c:v>-4.1709500073920935E-3</c:v>
                </c:pt>
                <c:pt idx="54">
                  <c:v>-8.0654500052332878E-3</c:v>
                </c:pt>
                <c:pt idx="55">
                  <c:v>1.1892949994944502E-2</c:v>
                </c:pt>
                <c:pt idx="64">
                  <c:v>7.0624499931000173E-3</c:v>
                </c:pt>
                <c:pt idx="65">
                  <c:v>-1.582000040798448E-4</c:v>
                </c:pt>
                <c:pt idx="67">
                  <c:v>-2.1998000011080876E-3</c:v>
                </c:pt>
                <c:pt idx="71">
                  <c:v>-3.7778000041726045E-3</c:v>
                </c:pt>
                <c:pt idx="72">
                  <c:v>-1.851350003562402E-3</c:v>
                </c:pt>
                <c:pt idx="77">
                  <c:v>6.8961499928263947E-3</c:v>
                </c:pt>
                <c:pt idx="78">
                  <c:v>1.0812949993123766E-2</c:v>
                </c:pt>
                <c:pt idx="80">
                  <c:v>-4.395500072860159E-4</c:v>
                </c:pt>
                <c:pt idx="81">
                  <c:v>-1.4076000079512596E-3</c:v>
                </c:pt>
                <c:pt idx="82">
                  <c:v>-1.8059150002954993E-2</c:v>
                </c:pt>
                <c:pt idx="83">
                  <c:v>-7.1743000007700175E-3</c:v>
                </c:pt>
                <c:pt idx="84">
                  <c:v>-1.1963300006755162E-2</c:v>
                </c:pt>
                <c:pt idx="85">
                  <c:v>-3.8578000021516345E-3</c:v>
                </c:pt>
                <c:pt idx="87">
                  <c:v>6.5731999929994345E-3</c:v>
                </c:pt>
                <c:pt idx="89">
                  <c:v>-2.1103000035509467E-3</c:v>
                </c:pt>
                <c:pt idx="91">
                  <c:v>3.5954999984824099E-3</c:v>
                </c:pt>
                <c:pt idx="98">
                  <c:v>-3.1933999998727813E-3</c:v>
                </c:pt>
                <c:pt idx="100">
                  <c:v>2.0398999913595617E-3</c:v>
                </c:pt>
                <c:pt idx="101">
                  <c:v>-5.1807500058203004E-3</c:v>
                </c:pt>
                <c:pt idx="102">
                  <c:v>-3.4971500062965788E-3</c:v>
                </c:pt>
                <c:pt idx="103">
                  <c:v>4.6124999789753929E-4</c:v>
                </c:pt>
                <c:pt idx="104">
                  <c:v>1.8193500000052154E-3</c:v>
                </c:pt>
                <c:pt idx="105">
                  <c:v>-1.1583500017877668E-3</c:v>
                </c:pt>
                <c:pt idx="106">
                  <c:v>1.2681000007432885E-3</c:v>
                </c:pt>
                <c:pt idx="107">
                  <c:v>5.5719999363645911E-4</c:v>
                </c:pt>
                <c:pt idx="108">
                  <c:v>-1.7209500001627021E-2</c:v>
                </c:pt>
                <c:pt idx="109">
                  <c:v>6.1798999959137291E-3</c:v>
                </c:pt>
                <c:pt idx="110">
                  <c:v>1.1138299996673595E-2</c:v>
                </c:pt>
                <c:pt idx="111">
                  <c:v>-4.4077500060666353E-3</c:v>
                </c:pt>
                <c:pt idx="112">
                  <c:v>3.5506499916664325E-3</c:v>
                </c:pt>
                <c:pt idx="113">
                  <c:v>9.256550001737196E-3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10-41D8-947A-4C6C356E3CF4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2'!$J$21:$J$184</c:f>
              <c:numCache>
                <c:formatCode>General</c:formatCode>
                <c:ptCount val="164"/>
                <c:pt idx="10">
                  <c:v>8.5685999947600067E-3</c:v>
                </c:pt>
                <c:pt idx="14">
                  <c:v>9.0152499979012646E-3</c:v>
                </c:pt>
                <c:pt idx="15">
                  <c:v>-2.1829000033903867E-3</c:v>
                </c:pt>
                <c:pt idx="16">
                  <c:v>7.7242499974090606E-3</c:v>
                </c:pt>
                <c:pt idx="17">
                  <c:v>3.9153999969130382E-3</c:v>
                </c:pt>
                <c:pt idx="18">
                  <c:v>3.3373999904142693E-3</c:v>
                </c:pt>
                <c:pt idx="19">
                  <c:v>4.3373999942559749E-3</c:v>
                </c:pt>
                <c:pt idx="20">
                  <c:v>1.3334499999473337E-2</c:v>
                </c:pt>
                <c:pt idx="21">
                  <c:v>8.3790999924531206E-3</c:v>
                </c:pt>
                <c:pt idx="23">
                  <c:v>-1.0553900006925687E-2</c:v>
                </c:pt>
                <c:pt idx="24">
                  <c:v>-5.5539000095450319E-3</c:v>
                </c:pt>
                <c:pt idx="25">
                  <c:v>-7.1638500085100532E-3</c:v>
                </c:pt>
                <c:pt idx="26">
                  <c:v>-7.4164500038023107E-3</c:v>
                </c:pt>
                <c:pt idx="27">
                  <c:v>-1.2849000049754977E-3</c:v>
                </c:pt>
                <c:pt idx="28">
                  <c:v>7.150999954319559E-4</c:v>
                </c:pt>
                <c:pt idx="29">
                  <c:v>-1.0049350006738678E-2</c:v>
                </c:pt>
                <c:pt idx="30">
                  <c:v>-9.1125000035390258E-3</c:v>
                </c:pt>
                <c:pt idx="31">
                  <c:v>-1.1806400005298201E-2</c:v>
                </c:pt>
                <c:pt idx="32">
                  <c:v>-6.8064000006415881E-3</c:v>
                </c:pt>
                <c:pt idx="33">
                  <c:v>-6.8064000006415881E-3</c:v>
                </c:pt>
                <c:pt idx="34">
                  <c:v>-2.8063999998266809E-3</c:v>
                </c:pt>
                <c:pt idx="40">
                  <c:v>-6.6050500026904047E-3</c:v>
                </c:pt>
                <c:pt idx="41">
                  <c:v>-1.7202000017277896E-3</c:v>
                </c:pt>
                <c:pt idx="42">
                  <c:v>5.2797999960603192E-3</c:v>
                </c:pt>
                <c:pt idx="43">
                  <c:v>7.2797999964677729E-3</c:v>
                </c:pt>
                <c:pt idx="44">
                  <c:v>1.2279799993848428E-2</c:v>
                </c:pt>
                <c:pt idx="45">
                  <c:v>-1.5411500062327832E-3</c:v>
                </c:pt>
                <c:pt idx="46">
                  <c:v>-1.5362099999038037E-2</c:v>
                </c:pt>
                <c:pt idx="51">
                  <c:v>-8.5187500080792233E-3</c:v>
                </c:pt>
                <c:pt idx="56">
                  <c:v>-1.5892000083113089E-3</c:v>
                </c:pt>
                <c:pt idx="57">
                  <c:v>-8.3907500084023923E-3</c:v>
                </c:pt>
                <c:pt idx="58">
                  <c:v>-6.3907500079949386E-3</c:v>
                </c:pt>
                <c:pt idx="59">
                  <c:v>4.6092499978840351E-3</c:v>
                </c:pt>
                <c:pt idx="60">
                  <c:v>2.8514499936136417E-3</c:v>
                </c:pt>
                <c:pt idx="61">
                  <c:v>1.0304999959771521E-3</c:v>
                </c:pt>
                <c:pt idx="62">
                  <c:v>3.0304999963846058E-3</c:v>
                </c:pt>
                <c:pt idx="63">
                  <c:v>5.0304999967920594E-3</c:v>
                </c:pt>
                <c:pt idx="66">
                  <c:v>1.2734499978250824E-3</c:v>
                </c:pt>
                <c:pt idx="68">
                  <c:v>-4.836000080103986E-4</c:v>
                </c:pt>
                <c:pt idx="69">
                  <c:v>-1.3777799998933915E-2</c:v>
                </c:pt>
                <c:pt idx="70">
                  <c:v>-7.7778000049875118E-3</c:v>
                </c:pt>
                <c:pt idx="73">
                  <c:v>-7.5058000002172776E-3</c:v>
                </c:pt>
                <c:pt idx="74">
                  <c:v>-5.0110000011045486E-3</c:v>
                </c:pt>
                <c:pt idx="75">
                  <c:v>-3.0652900000859518E-2</c:v>
                </c:pt>
                <c:pt idx="76">
                  <c:v>-1.3851250005245674E-2</c:v>
                </c:pt>
                <c:pt idx="79">
                  <c:v>-1.050280000345083E-2</c:v>
                </c:pt>
                <c:pt idx="86">
                  <c:v>-5.4491000046255067E-3</c:v>
                </c:pt>
                <c:pt idx="88">
                  <c:v>-1.6068700002506375E-2</c:v>
                </c:pt>
                <c:pt idx="90">
                  <c:v>2.8161499940324575E-3</c:v>
                </c:pt>
                <c:pt idx="92">
                  <c:v>-7.6244000010774471E-3</c:v>
                </c:pt>
                <c:pt idx="93">
                  <c:v>2.0784999942407012E-3</c:v>
                </c:pt>
                <c:pt idx="94">
                  <c:v>-1.2500250006269198E-2</c:v>
                </c:pt>
                <c:pt idx="95">
                  <c:v>-4.5002500046393834E-3</c:v>
                </c:pt>
                <c:pt idx="96">
                  <c:v>2.4997499931487255E-3</c:v>
                </c:pt>
                <c:pt idx="97">
                  <c:v>4.4997499935561791E-3</c:v>
                </c:pt>
                <c:pt idx="99">
                  <c:v>4.3960000039078295E-4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10-41D8-947A-4C6C356E3CF4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2'!$K$21:$K$184</c:f>
              <c:numCache>
                <c:formatCode>General</c:formatCode>
                <c:ptCount val="164"/>
                <c:pt idx="35">
                  <c:v>-1.2851499996031635E-3</c:v>
                </c:pt>
                <c:pt idx="36">
                  <c:v>-4.9035000120056793E-4</c:v>
                </c:pt>
                <c:pt idx="37">
                  <c:v>-2.1429500047815964E-3</c:v>
                </c:pt>
                <c:pt idx="38">
                  <c:v>1.9999999494757503E-4</c:v>
                </c:pt>
                <c:pt idx="39">
                  <c:v>1.1473999984445982E-3</c:v>
                </c:pt>
                <c:pt idx="47">
                  <c:v>5.0259999989066273E-4</c:v>
                </c:pt>
                <c:pt idx="114">
                  <c:v>4.9037499993573874E-3</c:v>
                </c:pt>
                <c:pt idx="115">
                  <c:v>8.6683499976061285E-3</c:v>
                </c:pt>
                <c:pt idx="117">
                  <c:v>1.1979449998761993E-2</c:v>
                </c:pt>
                <c:pt idx="118">
                  <c:v>1.153754999540979E-2</c:v>
                </c:pt>
                <c:pt idx="119">
                  <c:v>8.8743999949656427E-3</c:v>
                </c:pt>
                <c:pt idx="120">
                  <c:v>1.2184949999209493E-2</c:v>
                </c:pt>
                <c:pt idx="121">
                  <c:v>1.3442099996609613E-2</c:v>
                </c:pt>
                <c:pt idx="123">
                  <c:v>1.4571249994332902E-2</c:v>
                </c:pt>
                <c:pt idx="124">
                  <c:v>1.45134499980486E-2</c:v>
                </c:pt>
                <c:pt idx="125">
                  <c:v>1.45134499980486E-2</c:v>
                </c:pt>
                <c:pt idx="126">
                  <c:v>1.6358999993826728E-2</c:v>
                </c:pt>
                <c:pt idx="128">
                  <c:v>1.6550699991057627E-2</c:v>
                </c:pt>
                <c:pt idx="129">
                  <c:v>1.3141049996193033E-2</c:v>
                </c:pt>
                <c:pt idx="130">
                  <c:v>1.6088449992821552E-2</c:v>
                </c:pt>
                <c:pt idx="131">
                  <c:v>1.7341149992716964E-2</c:v>
                </c:pt>
                <c:pt idx="132">
                  <c:v>1.770560000295518E-2</c:v>
                </c:pt>
                <c:pt idx="133">
                  <c:v>1.6396899991377722E-2</c:v>
                </c:pt>
                <c:pt idx="134">
                  <c:v>1.5502399997785687E-2</c:v>
                </c:pt>
                <c:pt idx="135">
                  <c:v>2.2205749999557156E-2</c:v>
                </c:pt>
                <c:pt idx="136">
                  <c:v>1.7707399994833395E-2</c:v>
                </c:pt>
                <c:pt idx="137">
                  <c:v>1.7555849990458228E-2</c:v>
                </c:pt>
                <c:pt idx="138">
                  <c:v>1.8855849993997253E-2</c:v>
                </c:pt>
                <c:pt idx="140">
                  <c:v>1.9961149992013816E-2</c:v>
                </c:pt>
                <c:pt idx="141">
                  <c:v>1.8514049996156245E-2</c:v>
                </c:pt>
                <c:pt idx="142">
                  <c:v>2.2635299996181857E-2</c:v>
                </c:pt>
                <c:pt idx="143">
                  <c:v>2.0798899997316767E-2</c:v>
                </c:pt>
                <c:pt idx="144">
                  <c:v>1.9131149994791485E-2</c:v>
                </c:pt>
                <c:pt idx="145">
                  <c:v>2.0250549998308998E-2</c:v>
                </c:pt>
                <c:pt idx="147">
                  <c:v>2.1131249995960388E-2</c:v>
                </c:pt>
                <c:pt idx="150">
                  <c:v>2.3305349997826852E-2</c:v>
                </c:pt>
                <c:pt idx="151">
                  <c:v>2.0705650000309106E-2</c:v>
                </c:pt>
                <c:pt idx="152">
                  <c:v>2.2313699999358505E-2</c:v>
                </c:pt>
                <c:pt idx="153">
                  <c:v>2.2940149996429682E-2</c:v>
                </c:pt>
                <c:pt idx="154">
                  <c:v>2.3776999994879588E-2</c:v>
                </c:pt>
                <c:pt idx="155">
                  <c:v>2.4254199997812975E-2</c:v>
                </c:pt>
                <c:pt idx="156">
                  <c:v>2.2344849996443372E-2</c:v>
                </c:pt>
                <c:pt idx="157">
                  <c:v>2.2946049997699447E-2</c:v>
                </c:pt>
                <c:pt idx="158">
                  <c:v>2.3251549995620735E-2</c:v>
                </c:pt>
                <c:pt idx="159">
                  <c:v>2.1866949995455798E-2</c:v>
                </c:pt>
                <c:pt idx="160">
                  <c:v>2.2151949997351039E-2</c:v>
                </c:pt>
                <c:pt idx="161">
                  <c:v>2.4643349992402364E-2</c:v>
                </c:pt>
                <c:pt idx="162">
                  <c:v>2.275924999412382E-2</c:v>
                </c:pt>
                <c:pt idx="163">
                  <c:v>2.2548850000021048E-2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10-41D8-947A-4C6C356E3CF4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2'!$L$21:$L$184</c:f>
              <c:numCache>
                <c:formatCode>General</c:formatCode>
                <c:ptCount val="164"/>
                <c:pt idx="127">
                  <c:v>1.5118149996851571E-2</c:v>
                </c:pt>
                <c:pt idx="139">
                  <c:v>1.9624149994342588E-2</c:v>
                </c:pt>
                <c:pt idx="146">
                  <c:v>2.0656799999414943E-2</c:v>
                </c:pt>
                <c:pt idx="149">
                  <c:v>2.2135949999210425E-2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10-41D8-947A-4C6C356E3CF4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2'!$M$21:$M$184</c:f>
              <c:numCache>
                <c:formatCode>General</c:formatCode>
                <c:ptCount val="1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10-41D8-947A-4C6C356E3CF4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2'!$N$21:$N$184</c:f>
              <c:numCache>
                <c:formatCode>General</c:formatCode>
                <c:ptCount val="164"/>
                <c:pt idx="1">
                  <c:v>1.8504499967093579E-3</c:v>
                </c:pt>
                <c:pt idx="2">
                  <c:v>6.8346999978530221E-3</c:v>
                </c:pt>
                <c:pt idx="3">
                  <c:v>4.2715500021586195E-3</c:v>
                </c:pt>
                <c:pt idx="4">
                  <c:v>7.5294999915058725E-3</c:v>
                </c:pt>
                <c:pt idx="8">
                  <c:v>4.6037999927648343E-3</c:v>
                </c:pt>
                <c:pt idx="9">
                  <c:v>2.5844999909168109E-3</c:v>
                </c:pt>
                <c:pt idx="116">
                  <c:v>-1.0629974996845704E-2</c:v>
                </c:pt>
                <c:pt idx="122">
                  <c:v>1.273659999424126E-2</c:v>
                </c:pt>
                <c:pt idx="148">
                  <c:v>2.055609999661101E-2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10-41D8-947A-4C6C356E3CF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2'!$O$21:$O$184</c:f>
              <c:numCache>
                <c:formatCode>General</c:formatCode>
                <c:ptCount val="164"/>
                <c:pt idx="91">
                  <c:v>-7.6550546002392816E-3</c:v>
                </c:pt>
                <c:pt idx="92">
                  <c:v>-7.4760638974196263E-3</c:v>
                </c:pt>
                <c:pt idx="93">
                  <c:v>-6.2084174130667222E-3</c:v>
                </c:pt>
                <c:pt idx="94">
                  <c:v>-6.1777683201181509E-3</c:v>
                </c:pt>
                <c:pt idx="95">
                  <c:v>-6.1777683201181509E-3</c:v>
                </c:pt>
                <c:pt idx="96">
                  <c:v>-6.1777683201181509E-3</c:v>
                </c:pt>
                <c:pt idx="97">
                  <c:v>-6.1777683201181509E-3</c:v>
                </c:pt>
                <c:pt idx="98">
                  <c:v>-5.9313496128116389E-3</c:v>
                </c:pt>
                <c:pt idx="99">
                  <c:v>-5.7106761435819272E-3</c:v>
                </c:pt>
                <c:pt idx="100">
                  <c:v>-5.6640895223000979E-3</c:v>
                </c:pt>
                <c:pt idx="101">
                  <c:v>-5.6015653726850141E-3</c:v>
                </c:pt>
                <c:pt idx="102">
                  <c:v>-4.0617549429487979E-3</c:v>
                </c:pt>
                <c:pt idx="103">
                  <c:v>-3.9832932650004562E-3</c:v>
                </c:pt>
                <c:pt idx="104">
                  <c:v>-3.9514182083339421E-3</c:v>
                </c:pt>
                <c:pt idx="105">
                  <c:v>-3.7577159408989716E-3</c:v>
                </c:pt>
                <c:pt idx="106">
                  <c:v>-3.7368745576939425E-3</c:v>
                </c:pt>
                <c:pt idx="107">
                  <c:v>-2.1602852164194428E-3</c:v>
                </c:pt>
                <c:pt idx="108">
                  <c:v>-1.8930251259079017E-3</c:v>
                </c:pt>
                <c:pt idx="109">
                  <c:v>-2.6984916335157441E-4</c:v>
                </c:pt>
                <c:pt idx="110">
                  <c:v>-1.9138748540322922E-4</c:v>
                </c:pt>
                <c:pt idx="111">
                  <c:v>1.3348455493226302E-5</c:v>
                </c:pt>
                <c:pt idx="112">
                  <c:v>9.181013344156802E-5</c:v>
                </c:pt>
                <c:pt idx="113">
                  <c:v>1.8253228306127529E-3</c:v>
                </c:pt>
                <c:pt idx="114">
                  <c:v>3.4337872285537668E-3</c:v>
                </c:pt>
                <c:pt idx="115">
                  <c:v>7.7442756608408179E-3</c:v>
                </c:pt>
                <c:pt idx="116">
                  <c:v>7.7969921007123577E-3</c:v>
                </c:pt>
                <c:pt idx="117">
                  <c:v>9.4679806482684606E-3</c:v>
                </c:pt>
                <c:pt idx="118">
                  <c:v>9.499855704934973E-3</c:v>
                </c:pt>
                <c:pt idx="119">
                  <c:v>9.5010816686529158E-3</c:v>
                </c:pt>
                <c:pt idx="120">
                  <c:v>9.5047595598067441E-3</c:v>
                </c:pt>
                <c:pt idx="121">
                  <c:v>1.1023728606337931E-2</c:v>
                </c:pt>
                <c:pt idx="122">
                  <c:v>1.1232142438388215E-2</c:v>
                </c:pt>
                <c:pt idx="123">
                  <c:v>1.1463849581079412E-2</c:v>
                </c:pt>
                <c:pt idx="124">
                  <c:v>1.1478561145694729E-2</c:v>
                </c:pt>
                <c:pt idx="125">
                  <c:v>1.1478561145694729E-2</c:v>
                </c:pt>
                <c:pt idx="126">
                  <c:v>1.2830799126585687E-2</c:v>
                </c:pt>
                <c:pt idx="127">
                  <c:v>1.30257273577386E-2</c:v>
                </c:pt>
                <c:pt idx="128">
                  <c:v>1.3176520895045573E-2</c:v>
                </c:pt>
                <c:pt idx="129">
                  <c:v>1.3312602867737226E-2</c:v>
                </c:pt>
                <c:pt idx="130">
                  <c:v>1.3317506722608997E-2</c:v>
                </c:pt>
                <c:pt idx="131">
                  <c:v>1.4962750032088298E-2</c:v>
                </c:pt>
                <c:pt idx="132">
                  <c:v>1.5081668512728751E-2</c:v>
                </c:pt>
                <c:pt idx="133">
                  <c:v>1.5447005700675722E-2</c:v>
                </c:pt>
                <c:pt idx="134">
                  <c:v>1.5483784612214006E-2</c:v>
                </c:pt>
                <c:pt idx="135">
                  <c:v>1.6821311028489657E-2</c:v>
                </c:pt>
                <c:pt idx="136">
                  <c:v>1.707753744553971E-2</c:v>
                </c:pt>
                <c:pt idx="137">
                  <c:v>1.7245494474897882E-2</c:v>
                </c:pt>
                <c:pt idx="138">
                  <c:v>1.7245494474897882E-2</c:v>
                </c:pt>
                <c:pt idx="139">
                  <c:v>1.8861314655146549E-2</c:v>
                </c:pt>
                <c:pt idx="140">
                  <c:v>1.8885833929505411E-2</c:v>
                </c:pt>
                <c:pt idx="141">
                  <c:v>1.8927516695915466E-2</c:v>
                </c:pt>
                <c:pt idx="142">
                  <c:v>1.8958165788864039E-2</c:v>
                </c:pt>
                <c:pt idx="143">
                  <c:v>1.9026819757068835E-2</c:v>
                </c:pt>
                <c:pt idx="144">
                  <c:v>1.9131026673093975E-2</c:v>
                </c:pt>
                <c:pt idx="145">
                  <c:v>2.0509009892061735E-2</c:v>
                </c:pt>
                <c:pt idx="146">
                  <c:v>2.0662255356804594E-2</c:v>
                </c:pt>
                <c:pt idx="147">
                  <c:v>2.0781173837445047E-2</c:v>
                </c:pt>
                <c:pt idx="148">
                  <c:v>2.0880476898598416E-2</c:v>
                </c:pt>
                <c:pt idx="149">
                  <c:v>2.2328340049488919E-2</c:v>
                </c:pt>
                <c:pt idx="150">
                  <c:v>2.2480359550513838E-2</c:v>
                </c:pt>
                <c:pt idx="151">
                  <c:v>2.2526946171795664E-2</c:v>
                </c:pt>
                <c:pt idx="152">
                  <c:v>2.2959711364229491E-2</c:v>
                </c:pt>
                <c:pt idx="153">
                  <c:v>2.2980552747434515E-2</c:v>
                </c:pt>
                <c:pt idx="154">
                  <c:v>2.2981778711152461E-2</c:v>
                </c:pt>
                <c:pt idx="155">
                  <c:v>2.4345050365504908E-2</c:v>
                </c:pt>
                <c:pt idx="156">
                  <c:v>2.4527718959478386E-2</c:v>
                </c:pt>
                <c:pt idx="157">
                  <c:v>2.4714065444605703E-2</c:v>
                </c:pt>
                <c:pt idx="158">
                  <c:v>2.4750844356143987E-2</c:v>
                </c:pt>
                <c:pt idx="159">
                  <c:v>2.6324981769982599E-2</c:v>
                </c:pt>
                <c:pt idx="160">
                  <c:v>2.6447578141776885E-2</c:v>
                </c:pt>
                <c:pt idx="161">
                  <c:v>2.6746713288954938E-2</c:v>
                </c:pt>
                <c:pt idx="162">
                  <c:v>2.6763876781006144E-2</c:v>
                </c:pt>
                <c:pt idx="163">
                  <c:v>2.6783492200493229E-2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10-41D8-947A-4C6C356E3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07200"/>
        <c:axId val="1"/>
      </c:scatterChart>
      <c:valAx>
        <c:axId val="713007200"/>
        <c:scaling>
          <c:orientation val="minMax"/>
          <c:max val="12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454400946360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3802816901408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07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98591549295774E-2"/>
          <c:y val="0.9088076726258274"/>
          <c:w val="0.8943669365273002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61630237646440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0589635330701"/>
          <c:y val="0.23511007774245343"/>
          <c:w val="0.79456772151531452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2'!$H$21:$H$184</c:f>
              <c:numCache>
                <c:formatCode>General</c:formatCode>
                <c:ptCount val="164"/>
                <c:pt idx="0">
                  <c:v>8.3112499924027361E-3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94-4E7A-BE90-ADD174FE7EF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2'!$I$21:$I$184</c:f>
              <c:numCache>
                <c:formatCode>General</c:formatCode>
                <c:ptCount val="164"/>
                <c:pt idx="5">
                  <c:v>7.6349999944795854E-3</c:v>
                </c:pt>
                <c:pt idx="6">
                  <c:v>-1.3185950003389735E-2</c:v>
                </c:pt>
                <c:pt idx="7">
                  <c:v>-1.0185949999140576E-2</c:v>
                </c:pt>
                <c:pt idx="11">
                  <c:v>3.8033799995901063E-2</c:v>
                </c:pt>
                <c:pt idx="12">
                  <c:v>-9.6901550001348369E-2</c:v>
                </c:pt>
                <c:pt idx="13">
                  <c:v>-5.9732150009949692E-2</c:v>
                </c:pt>
                <c:pt idx="22">
                  <c:v>1.9979400000011083E-2</c:v>
                </c:pt>
                <c:pt idx="48">
                  <c:v>-8.6049500023364089E-3</c:v>
                </c:pt>
                <c:pt idx="49">
                  <c:v>-7.5205000030109659E-4</c:v>
                </c:pt>
                <c:pt idx="50">
                  <c:v>2.1328000002540648E-3</c:v>
                </c:pt>
                <c:pt idx="52">
                  <c:v>-1.0844900003576186E-2</c:v>
                </c:pt>
                <c:pt idx="53">
                  <c:v>-4.1709500073920935E-3</c:v>
                </c:pt>
                <c:pt idx="54">
                  <c:v>-8.0654500052332878E-3</c:v>
                </c:pt>
                <c:pt idx="55">
                  <c:v>1.1892949994944502E-2</c:v>
                </c:pt>
                <c:pt idx="64">
                  <c:v>7.0624499931000173E-3</c:v>
                </c:pt>
                <c:pt idx="65">
                  <c:v>-1.582000040798448E-4</c:v>
                </c:pt>
                <c:pt idx="67">
                  <c:v>-2.1998000011080876E-3</c:v>
                </c:pt>
                <c:pt idx="71">
                  <c:v>-3.7778000041726045E-3</c:v>
                </c:pt>
                <c:pt idx="72">
                  <c:v>-1.851350003562402E-3</c:v>
                </c:pt>
                <c:pt idx="77">
                  <c:v>6.8961499928263947E-3</c:v>
                </c:pt>
                <c:pt idx="78">
                  <c:v>1.0812949993123766E-2</c:v>
                </c:pt>
                <c:pt idx="80">
                  <c:v>-4.395500072860159E-4</c:v>
                </c:pt>
                <c:pt idx="81">
                  <c:v>-1.4076000079512596E-3</c:v>
                </c:pt>
                <c:pt idx="82">
                  <c:v>-1.8059150002954993E-2</c:v>
                </c:pt>
                <c:pt idx="83">
                  <c:v>-7.1743000007700175E-3</c:v>
                </c:pt>
                <c:pt idx="84">
                  <c:v>-1.1963300006755162E-2</c:v>
                </c:pt>
                <c:pt idx="85">
                  <c:v>-3.8578000021516345E-3</c:v>
                </c:pt>
                <c:pt idx="87">
                  <c:v>6.5731999929994345E-3</c:v>
                </c:pt>
                <c:pt idx="89">
                  <c:v>-2.1103000035509467E-3</c:v>
                </c:pt>
                <c:pt idx="91">
                  <c:v>3.5954999984824099E-3</c:v>
                </c:pt>
                <c:pt idx="98">
                  <c:v>-3.1933999998727813E-3</c:v>
                </c:pt>
                <c:pt idx="100">
                  <c:v>2.0398999913595617E-3</c:v>
                </c:pt>
                <c:pt idx="101">
                  <c:v>-5.1807500058203004E-3</c:v>
                </c:pt>
                <c:pt idx="102">
                  <c:v>-3.4971500062965788E-3</c:v>
                </c:pt>
                <c:pt idx="103">
                  <c:v>4.6124999789753929E-4</c:v>
                </c:pt>
                <c:pt idx="104">
                  <c:v>1.8193500000052154E-3</c:v>
                </c:pt>
                <c:pt idx="105">
                  <c:v>-1.1583500017877668E-3</c:v>
                </c:pt>
                <c:pt idx="106">
                  <c:v>1.2681000007432885E-3</c:v>
                </c:pt>
                <c:pt idx="107">
                  <c:v>5.5719999363645911E-4</c:v>
                </c:pt>
                <c:pt idx="108">
                  <c:v>-1.7209500001627021E-2</c:v>
                </c:pt>
                <c:pt idx="109">
                  <c:v>6.1798999959137291E-3</c:v>
                </c:pt>
                <c:pt idx="110">
                  <c:v>1.1138299996673595E-2</c:v>
                </c:pt>
                <c:pt idx="111">
                  <c:v>-4.4077500060666353E-3</c:v>
                </c:pt>
                <c:pt idx="112">
                  <c:v>3.5506499916664325E-3</c:v>
                </c:pt>
                <c:pt idx="113">
                  <c:v>9.256550001737196E-3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94-4E7A-BE90-ADD174FE7EFF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2'!$J$21:$J$184</c:f>
              <c:numCache>
                <c:formatCode>General</c:formatCode>
                <c:ptCount val="164"/>
                <c:pt idx="10">
                  <c:v>8.5685999947600067E-3</c:v>
                </c:pt>
                <c:pt idx="14">
                  <c:v>9.0152499979012646E-3</c:v>
                </c:pt>
                <c:pt idx="15">
                  <c:v>-2.1829000033903867E-3</c:v>
                </c:pt>
                <c:pt idx="16">
                  <c:v>7.7242499974090606E-3</c:v>
                </c:pt>
                <c:pt idx="17">
                  <c:v>3.9153999969130382E-3</c:v>
                </c:pt>
                <c:pt idx="18">
                  <c:v>3.3373999904142693E-3</c:v>
                </c:pt>
                <c:pt idx="19">
                  <c:v>4.3373999942559749E-3</c:v>
                </c:pt>
                <c:pt idx="20">
                  <c:v>1.3334499999473337E-2</c:v>
                </c:pt>
                <c:pt idx="21">
                  <c:v>8.3790999924531206E-3</c:v>
                </c:pt>
                <c:pt idx="23">
                  <c:v>-1.0553900006925687E-2</c:v>
                </c:pt>
                <c:pt idx="24">
                  <c:v>-5.5539000095450319E-3</c:v>
                </c:pt>
                <c:pt idx="25">
                  <c:v>-7.1638500085100532E-3</c:v>
                </c:pt>
                <c:pt idx="26">
                  <c:v>-7.4164500038023107E-3</c:v>
                </c:pt>
                <c:pt idx="27">
                  <c:v>-1.2849000049754977E-3</c:v>
                </c:pt>
                <c:pt idx="28">
                  <c:v>7.150999954319559E-4</c:v>
                </c:pt>
                <c:pt idx="29">
                  <c:v>-1.0049350006738678E-2</c:v>
                </c:pt>
                <c:pt idx="30">
                  <c:v>-9.1125000035390258E-3</c:v>
                </c:pt>
                <c:pt idx="31">
                  <c:v>-1.1806400005298201E-2</c:v>
                </c:pt>
                <c:pt idx="32">
                  <c:v>-6.8064000006415881E-3</c:v>
                </c:pt>
                <c:pt idx="33">
                  <c:v>-6.8064000006415881E-3</c:v>
                </c:pt>
                <c:pt idx="34">
                  <c:v>-2.8063999998266809E-3</c:v>
                </c:pt>
                <c:pt idx="40">
                  <c:v>-6.6050500026904047E-3</c:v>
                </c:pt>
                <c:pt idx="41">
                  <c:v>-1.7202000017277896E-3</c:v>
                </c:pt>
                <c:pt idx="42">
                  <c:v>5.2797999960603192E-3</c:v>
                </c:pt>
                <c:pt idx="43">
                  <c:v>7.2797999964677729E-3</c:v>
                </c:pt>
                <c:pt idx="44">
                  <c:v>1.2279799993848428E-2</c:v>
                </c:pt>
                <c:pt idx="45">
                  <c:v>-1.5411500062327832E-3</c:v>
                </c:pt>
                <c:pt idx="46">
                  <c:v>-1.5362099999038037E-2</c:v>
                </c:pt>
                <c:pt idx="51">
                  <c:v>-8.5187500080792233E-3</c:v>
                </c:pt>
                <c:pt idx="56">
                  <c:v>-1.5892000083113089E-3</c:v>
                </c:pt>
                <c:pt idx="57">
                  <c:v>-8.3907500084023923E-3</c:v>
                </c:pt>
                <c:pt idx="58">
                  <c:v>-6.3907500079949386E-3</c:v>
                </c:pt>
                <c:pt idx="59">
                  <c:v>4.6092499978840351E-3</c:v>
                </c:pt>
                <c:pt idx="60">
                  <c:v>2.8514499936136417E-3</c:v>
                </c:pt>
                <c:pt idx="61">
                  <c:v>1.0304999959771521E-3</c:v>
                </c:pt>
                <c:pt idx="62">
                  <c:v>3.0304999963846058E-3</c:v>
                </c:pt>
                <c:pt idx="63">
                  <c:v>5.0304999967920594E-3</c:v>
                </c:pt>
                <c:pt idx="66">
                  <c:v>1.2734499978250824E-3</c:v>
                </c:pt>
                <c:pt idx="68">
                  <c:v>-4.836000080103986E-4</c:v>
                </c:pt>
                <c:pt idx="69">
                  <c:v>-1.3777799998933915E-2</c:v>
                </c:pt>
                <c:pt idx="70">
                  <c:v>-7.7778000049875118E-3</c:v>
                </c:pt>
                <c:pt idx="73">
                  <c:v>-7.5058000002172776E-3</c:v>
                </c:pt>
                <c:pt idx="74">
                  <c:v>-5.0110000011045486E-3</c:v>
                </c:pt>
                <c:pt idx="75">
                  <c:v>-3.0652900000859518E-2</c:v>
                </c:pt>
                <c:pt idx="76">
                  <c:v>-1.3851250005245674E-2</c:v>
                </c:pt>
                <c:pt idx="79">
                  <c:v>-1.050280000345083E-2</c:v>
                </c:pt>
                <c:pt idx="86">
                  <c:v>-5.4491000046255067E-3</c:v>
                </c:pt>
                <c:pt idx="88">
                  <c:v>-1.6068700002506375E-2</c:v>
                </c:pt>
                <c:pt idx="90">
                  <c:v>2.8161499940324575E-3</c:v>
                </c:pt>
                <c:pt idx="92">
                  <c:v>-7.6244000010774471E-3</c:v>
                </c:pt>
                <c:pt idx="93">
                  <c:v>2.0784999942407012E-3</c:v>
                </c:pt>
                <c:pt idx="94">
                  <c:v>-1.2500250006269198E-2</c:v>
                </c:pt>
                <c:pt idx="95">
                  <c:v>-4.5002500046393834E-3</c:v>
                </c:pt>
                <c:pt idx="96">
                  <c:v>2.4997499931487255E-3</c:v>
                </c:pt>
                <c:pt idx="97">
                  <c:v>4.4997499935561791E-3</c:v>
                </c:pt>
                <c:pt idx="99">
                  <c:v>4.3960000039078295E-4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94-4E7A-BE90-ADD174FE7EFF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2'!$K$21:$K$184</c:f>
              <c:numCache>
                <c:formatCode>General</c:formatCode>
                <c:ptCount val="164"/>
                <c:pt idx="35">
                  <c:v>-1.2851499996031635E-3</c:v>
                </c:pt>
                <c:pt idx="36">
                  <c:v>-4.9035000120056793E-4</c:v>
                </c:pt>
                <c:pt idx="37">
                  <c:v>-2.1429500047815964E-3</c:v>
                </c:pt>
                <c:pt idx="38">
                  <c:v>1.9999999494757503E-4</c:v>
                </c:pt>
                <c:pt idx="39">
                  <c:v>1.1473999984445982E-3</c:v>
                </c:pt>
                <c:pt idx="47">
                  <c:v>5.0259999989066273E-4</c:v>
                </c:pt>
                <c:pt idx="114">
                  <c:v>4.9037499993573874E-3</c:v>
                </c:pt>
                <c:pt idx="115">
                  <c:v>8.6683499976061285E-3</c:v>
                </c:pt>
                <c:pt idx="117">
                  <c:v>1.1979449998761993E-2</c:v>
                </c:pt>
                <c:pt idx="118">
                  <c:v>1.153754999540979E-2</c:v>
                </c:pt>
                <c:pt idx="119">
                  <c:v>8.8743999949656427E-3</c:v>
                </c:pt>
                <c:pt idx="120">
                  <c:v>1.2184949999209493E-2</c:v>
                </c:pt>
                <c:pt idx="121">
                  <c:v>1.3442099996609613E-2</c:v>
                </c:pt>
                <c:pt idx="123">
                  <c:v>1.4571249994332902E-2</c:v>
                </c:pt>
                <c:pt idx="124">
                  <c:v>1.45134499980486E-2</c:v>
                </c:pt>
                <c:pt idx="125">
                  <c:v>1.45134499980486E-2</c:v>
                </c:pt>
                <c:pt idx="126">
                  <c:v>1.6358999993826728E-2</c:v>
                </c:pt>
                <c:pt idx="128">
                  <c:v>1.6550699991057627E-2</c:v>
                </c:pt>
                <c:pt idx="129">
                  <c:v>1.3141049996193033E-2</c:v>
                </c:pt>
                <c:pt idx="130">
                  <c:v>1.6088449992821552E-2</c:v>
                </c:pt>
                <c:pt idx="131">
                  <c:v>1.7341149992716964E-2</c:v>
                </c:pt>
                <c:pt idx="132">
                  <c:v>1.770560000295518E-2</c:v>
                </c:pt>
                <c:pt idx="133">
                  <c:v>1.6396899991377722E-2</c:v>
                </c:pt>
                <c:pt idx="134">
                  <c:v>1.5502399997785687E-2</c:v>
                </c:pt>
                <c:pt idx="135">
                  <c:v>2.2205749999557156E-2</c:v>
                </c:pt>
                <c:pt idx="136">
                  <c:v>1.7707399994833395E-2</c:v>
                </c:pt>
                <c:pt idx="137">
                  <c:v>1.7555849990458228E-2</c:v>
                </c:pt>
                <c:pt idx="138">
                  <c:v>1.8855849993997253E-2</c:v>
                </c:pt>
                <c:pt idx="140">
                  <c:v>1.9961149992013816E-2</c:v>
                </c:pt>
                <c:pt idx="141">
                  <c:v>1.8514049996156245E-2</c:v>
                </c:pt>
                <c:pt idx="142">
                  <c:v>2.2635299996181857E-2</c:v>
                </c:pt>
                <c:pt idx="143">
                  <c:v>2.0798899997316767E-2</c:v>
                </c:pt>
                <c:pt idx="144">
                  <c:v>1.9131149994791485E-2</c:v>
                </c:pt>
                <c:pt idx="145">
                  <c:v>2.0250549998308998E-2</c:v>
                </c:pt>
                <c:pt idx="147">
                  <c:v>2.1131249995960388E-2</c:v>
                </c:pt>
                <c:pt idx="150">
                  <c:v>2.3305349997826852E-2</c:v>
                </c:pt>
                <c:pt idx="151">
                  <c:v>2.0705650000309106E-2</c:v>
                </c:pt>
                <c:pt idx="152">
                  <c:v>2.2313699999358505E-2</c:v>
                </c:pt>
                <c:pt idx="153">
                  <c:v>2.2940149996429682E-2</c:v>
                </c:pt>
                <c:pt idx="154">
                  <c:v>2.3776999994879588E-2</c:v>
                </c:pt>
                <c:pt idx="155">
                  <c:v>2.4254199997812975E-2</c:v>
                </c:pt>
                <c:pt idx="156">
                  <c:v>2.2344849996443372E-2</c:v>
                </c:pt>
                <c:pt idx="157">
                  <c:v>2.2946049997699447E-2</c:v>
                </c:pt>
                <c:pt idx="158">
                  <c:v>2.3251549995620735E-2</c:v>
                </c:pt>
                <c:pt idx="159">
                  <c:v>2.1866949995455798E-2</c:v>
                </c:pt>
                <c:pt idx="160">
                  <c:v>2.2151949997351039E-2</c:v>
                </c:pt>
                <c:pt idx="161">
                  <c:v>2.4643349992402364E-2</c:v>
                </c:pt>
                <c:pt idx="162">
                  <c:v>2.275924999412382E-2</c:v>
                </c:pt>
                <c:pt idx="163">
                  <c:v>2.2548850000021048E-2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94-4E7A-BE90-ADD174FE7EFF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2'!$L$21:$L$184</c:f>
              <c:numCache>
                <c:formatCode>General</c:formatCode>
                <c:ptCount val="164"/>
                <c:pt idx="127">
                  <c:v>1.5118149996851571E-2</c:v>
                </c:pt>
                <c:pt idx="139">
                  <c:v>1.9624149994342588E-2</c:v>
                </c:pt>
                <c:pt idx="146">
                  <c:v>2.0656799999414943E-2</c:v>
                </c:pt>
                <c:pt idx="149">
                  <c:v>2.2135949999210425E-2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94-4E7A-BE90-ADD174FE7EF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2'!$M$21:$M$184</c:f>
              <c:numCache>
                <c:formatCode>General</c:formatCode>
                <c:ptCount val="1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94-4E7A-BE90-ADD174FE7EF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2'!$N$21:$N$184</c:f>
              <c:numCache>
                <c:formatCode>General</c:formatCode>
                <c:ptCount val="164"/>
                <c:pt idx="1">
                  <c:v>1.8504499967093579E-3</c:v>
                </c:pt>
                <c:pt idx="2">
                  <c:v>6.8346999978530221E-3</c:v>
                </c:pt>
                <c:pt idx="3">
                  <c:v>4.2715500021586195E-3</c:v>
                </c:pt>
                <c:pt idx="4">
                  <c:v>7.5294999915058725E-3</c:v>
                </c:pt>
                <c:pt idx="8">
                  <c:v>4.6037999927648343E-3</c:v>
                </c:pt>
                <c:pt idx="9">
                  <c:v>2.5844999909168109E-3</c:v>
                </c:pt>
                <c:pt idx="116">
                  <c:v>-1.0629974996845704E-2</c:v>
                </c:pt>
                <c:pt idx="122">
                  <c:v>1.273659999424126E-2</c:v>
                </c:pt>
                <c:pt idx="148">
                  <c:v>2.055609999661101E-2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94-4E7A-BE90-ADD174FE7EF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2'!$O$21:$O$184</c:f>
              <c:numCache>
                <c:formatCode>General</c:formatCode>
                <c:ptCount val="164"/>
                <c:pt idx="91">
                  <c:v>-7.6550546002392816E-3</c:v>
                </c:pt>
                <c:pt idx="92">
                  <c:v>-7.4760638974196263E-3</c:v>
                </c:pt>
                <c:pt idx="93">
                  <c:v>-6.2084174130667222E-3</c:v>
                </c:pt>
                <c:pt idx="94">
                  <c:v>-6.1777683201181509E-3</c:v>
                </c:pt>
                <c:pt idx="95">
                  <c:v>-6.1777683201181509E-3</c:v>
                </c:pt>
                <c:pt idx="96">
                  <c:v>-6.1777683201181509E-3</c:v>
                </c:pt>
                <c:pt idx="97">
                  <c:v>-6.1777683201181509E-3</c:v>
                </c:pt>
                <c:pt idx="98">
                  <c:v>-5.9313496128116389E-3</c:v>
                </c:pt>
                <c:pt idx="99">
                  <c:v>-5.7106761435819272E-3</c:v>
                </c:pt>
                <c:pt idx="100">
                  <c:v>-5.6640895223000979E-3</c:v>
                </c:pt>
                <c:pt idx="101">
                  <c:v>-5.6015653726850141E-3</c:v>
                </c:pt>
                <c:pt idx="102">
                  <c:v>-4.0617549429487979E-3</c:v>
                </c:pt>
                <c:pt idx="103">
                  <c:v>-3.9832932650004562E-3</c:v>
                </c:pt>
                <c:pt idx="104">
                  <c:v>-3.9514182083339421E-3</c:v>
                </c:pt>
                <c:pt idx="105">
                  <c:v>-3.7577159408989716E-3</c:v>
                </c:pt>
                <c:pt idx="106">
                  <c:v>-3.7368745576939425E-3</c:v>
                </c:pt>
                <c:pt idx="107">
                  <c:v>-2.1602852164194428E-3</c:v>
                </c:pt>
                <c:pt idx="108">
                  <c:v>-1.8930251259079017E-3</c:v>
                </c:pt>
                <c:pt idx="109">
                  <c:v>-2.6984916335157441E-4</c:v>
                </c:pt>
                <c:pt idx="110">
                  <c:v>-1.9138748540322922E-4</c:v>
                </c:pt>
                <c:pt idx="111">
                  <c:v>1.3348455493226302E-5</c:v>
                </c:pt>
                <c:pt idx="112">
                  <c:v>9.181013344156802E-5</c:v>
                </c:pt>
                <c:pt idx="113">
                  <c:v>1.8253228306127529E-3</c:v>
                </c:pt>
                <c:pt idx="114">
                  <c:v>3.4337872285537668E-3</c:v>
                </c:pt>
                <c:pt idx="115">
                  <c:v>7.7442756608408179E-3</c:v>
                </c:pt>
                <c:pt idx="116">
                  <c:v>7.7969921007123577E-3</c:v>
                </c:pt>
                <c:pt idx="117">
                  <c:v>9.4679806482684606E-3</c:v>
                </c:pt>
                <c:pt idx="118">
                  <c:v>9.499855704934973E-3</c:v>
                </c:pt>
                <c:pt idx="119">
                  <c:v>9.5010816686529158E-3</c:v>
                </c:pt>
                <c:pt idx="120">
                  <c:v>9.5047595598067441E-3</c:v>
                </c:pt>
                <c:pt idx="121">
                  <c:v>1.1023728606337931E-2</c:v>
                </c:pt>
                <c:pt idx="122">
                  <c:v>1.1232142438388215E-2</c:v>
                </c:pt>
                <c:pt idx="123">
                  <c:v>1.1463849581079412E-2</c:v>
                </c:pt>
                <c:pt idx="124">
                  <c:v>1.1478561145694729E-2</c:v>
                </c:pt>
                <c:pt idx="125">
                  <c:v>1.1478561145694729E-2</c:v>
                </c:pt>
                <c:pt idx="126">
                  <c:v>1.2830799126585687E-2</c:v>
                </c:pt>
                <c:pt idx="127">
                  <c:v>1.30257273577386E-2</c:v>
                </c:pt>
                <c:pt idx="128">
                  <c:v>1.3176520895045573E-2</c:v>
                </c:pt>
                <c:pt idx="129">
                  <c:v>1.3312602867737226E-2</c:v>
                </c:pt>
                <c:pt idx="130">
                  <c:v>1.3317506722608997E-2</c:v>
                </c:pt>
                <c:pt idx="131">
                  <c:v>1.4962750032088298E-2</c:v>
                </c:pt>
                <c:pt idx="132">
                  <c:v>1.5081668512728751E-2</c:v>
                </c:pt>
                <c:pt idx="133">
                  <c:v>1.5447005700675722E-2</c:v>
                </c:pt>
                <c:pt idx="134">
                  <c:v>1.5483784612214006E-2</c:v>
                </c:pt>
                <c:pt idx="135">
                  <c:v>1.6821311028489657E-2</c:v>
                </c:pt>
                <c:pt idx="136">
                  <c:v>1.707753744553971E-2</c:v>
                </c:pt>
                <c:pt idx="137">
                  <c:v>1.7245494474897882E-2</c:v>
                </c:pt>
                <c:pt idx="138">
                  <c:v>1.7245494474897882E-2</c:v>
                </c:pt>
                <c:pt idx="139">
                  <c:v>1.8861314655146549E-2</c:v>
                </c:pt>
                <c:pt idx="140">
                  <c:v>1.8885833929505411E-2</c:v>
                </c:pt>
                <c:pt idx="141">
                  <c:v>1.8927516695915466E-2</c:v>
                </c:pt>
                <c:pt idx="142">
                  <c:v>1.8958165788864039E-2</c:v>
                </c:pt>
                <c:pt idx="143">
                  <c:v>1.9026819757068835E-2</c:v>
                </c:pt>
                <c:pt idx="144">
                  <c:v>1.9131026673093975E-2</c:v>
                </c:pt>
                <c:pt idx="145">
                  <c:v>2.0509009892061735E-2</c:v>
                </c:pt>
                <c:pt idx="146">
                  <c:v>2.0662255356804594E-2</c:v>
                </c:pt>
                <c:pt idx="147">
                  <c:v>2.0781173837445047E-2</c:v>
                </c:pt>
                <c:pt idx="148">
                  <c:v>2.0880476898598416E-2</c:v>
                </c:pt>
                <c:pt idx="149">
                  <c:v>2.2328340049488919E-2</c:v>
                </c:pt>
                <c:pt idx="150">
                  <c:v>2.2480359550513838E-2</c:v>
                </c:pt>
                <c:pt idx="151">
                  <c:v>2.2526946171795664E-2</c:v>
                </c:pt>
                <c:pt idx="152">
                  <c:v>2.2959711364229491E-2</c:v>
                </c:pt>
                <c:pt idx="153">
                  <c:v>2.2980552747434515E-2</c:v>
                </c:pt>
                <c:pt idx="154">
                  <c:v>2.2981778711152461E-2</c:v>
                </c:pt>
                <c:pt idx="155">
                  <c:v>2.4345050365504908E-2</c:v>
                </c:pt>
                <c:pt idx="156">
                  <c:v>2.4527718959478386E-2</c:v>
                </c:pt>
                <c:pt idx="157">
                  <c:v>2.4714065444605703E-2</c:v>
                </c:pt>
                <c:pt idx="158">
                  <c:v>2.4750844356143987E-2</c:v>
                </c:pt>
                <c:pt idx="159">
                  <c:v>2.6324981769982599E-2</c:v>
                </c:pt>
                <c:pt idx="160">
                  <c:v>2.6447578141776885E-2</c:v>
                </c:pt>
                <c:pt idx="161">
                  <c:v>2.6746713288954938E-2</c:v>
                </c:pt>
                <c:pt idx="162">
                  <c:v>2.6763876781006144E-2</c:v>
                </c:pt>
                <c:pt idx="163">
                  <c:v>2.6783492200493229E-2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94-4E7A-BE90-ADD174FE7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7040"/>
        <c:axId val="1"/>
      </c:scatterChart>
      <c:valAx>
        <c:axId val="71301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887500055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29371816638369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7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285229202037352E-2"/>
          <c:y val="0.90909222554077285"/>
          <c:w val="0.8624794905730162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57150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D47E936-2035-1A55-EE07-DECEEB10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657225</xdr:colOff>
      <xdr:row>18</xdr:row>
      <xdr:rowOff>38100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FA57BA7-329D-C99A-5526-CDA2BCEAB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16</xdr:col>
      <xdr:colOff>571500</xdr:colOff>
      <xdr:row>41</xdr:row>
      <xdr:rowOff>9525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E351F03B-FE17-8B20-9C42-CA80E8115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14</xdr:col>
      <xdr:colOff>285750</xdr:colOff>
      <xdr:row>18</xdr:row>
      <xdr:rowOff>19050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0EE1BF24-2C68-A97A-F5EC-4830CA04C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361950</xdr:colOff>
      <xdr:row>0</xdr:row>
      <xdr:rowOff>0</xdr:rowOff>
    </xdr:from>
    <xdr:to>
      <xdr:col>23</xdr:col>
      <xdr:colOff>495300</xdr:colOff>
      <xdr:row>18</xdr:row>
      <xdr:rowOff>28575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D0BA2D89-0ED7-23A8-012C-B4B934C38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713" TargetMode="External"/><Relationship Id="rId21" Type="http://schemas.openxmlformats.org/officeDocument/2006/relationships/hyperlink" Target="http://www.bav-astro.de/sfs/BAVM_link.php?BAVMnr=173" TargetMode="External"/><Relationship Id="rId42" Type="http://schemas.openxmlformats.org/officeDocument/2006/relationships/hyperlink" Target="http://www.konkoly.hu/cgi-bin/IBVS?5945" TargetMode="External"/><Relationship Id="rId47" Type="http://schemas.openxmlformats.org/officeDocument/2006/relationships/hyperlink" Target="http://www.konkoly.hu/cgi-bin/IBVS?5980" TargetMode="External"/><Relationship Id="rId63" Type="http://schemas.openxmlformats.org/officeDocument/2006/relationships/hyperlink" Target="http://vsolj.cetus-net.org/vsoljno55.pdf" TargetMode="External"/><Relationship Id="rId68" Type="http://schemas.openxmlformats.org/officeDocument/2006/relationships/hyperlink" Target="http://vsolj.cetus-net.org/vsoljno55.pdf" TargetMode="External"/><Relationship Id="rId84" Type="http://schemas.openxmlformats.org/officeDocument/2006/relationships/hyperlink" Target="http://www.konkoly.hu/cgi-bin/IBVS?38" TargetMode="External"/><Relationship Id="rId89" Type="http://schemas.openxmlformats.org/officeDocument/2006/relationships/hyperlink" Target="http://www.konkoly.hu/cgi-bin/IBVS?38" TargetMode="External"/><Relationship Id="rId7" Type="http://schemas.openxmlformats.org/officeDocument/2006/relationships/hyperlink" Target="http://www.konkoly.hu/cgi-bin/IBVS?3138" TargetMode="External"/><Relationship Id="rId71" Type="http://schemas.openxmlformats.org/officeDocument/2006/relationships/hyperlink" Target="http://vsolj.cetus-net.org/vsoljno56.pdf" TargetMode="External"/><Relationship Id="rId92" Type="http://schemas.openxmlformats.org/officeDocument/2006/relationships/hyperlink" Target="http://www.konkoly.hu/cgi-bin/IBVS?38" TargetMode="External"/><Relationship Id="rId2" Type="http://schemas.openxmlformats.org/officeDocument/2006/relationships/hyperlink" Target="http://www.konkoly.hu/cgi-bin/IBVS?3138" TargetMode="External"/><Relationship Id="rId16" Type="http://schemas.openxmlformats.org/officeDocument/2006/relationships/hyperlink" Target="http://www.bav-astro.de/sfs/BAVM_link.php?BAVMnr=172" TargetMode="External"/><Relationship Id="rId29" Type="http://schemas.openxmlformats.org/officeDocument/2006/relationships/hyperlink" Target="http://www.konkoly.hu/cgi-bin/IBVS?5814" TargetMode="External"/><Relationship Id="rId107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341" TargetMode="External"/><Relationship Id="rId24" Type="http://schemas.openxmlformats.org/officeDocument/2006/relationships/hyperlink" Target="http://www.bav-astro.de/sfs/BAVM_link.php?BAVMnr=186" TargetMode="External"/><Relationship Id="rId32" Type="http://schemas.openxmlformats.org/officeDocument/2006/relationships/hyperlink" Target="http://www.bav-astro.de/sfs/BAVM_link.php?BAVMnr=186" TargetMode="External"/><Relationship Id="rId37" Type="http://schemas.openxmlformats.org/officeDocument/2006/relationships/hyperlink" Target="http://www.konkoly.hu/cgi-bin/IBVS?5894" TargetMode="External"/><Relationship Id="rId40" Type="http://schemas.openxmlformats.org/officeDocument/2006/relationships/hyperlink" Target="http://www.bav-astro.de/sfs/BAVM_link.php?BAVMnr=209" TargetMode="External"/><Relationship Id="rId45" Type="http://schemas.openxmlformats.org/officeDocument/2006/relationships/hyperlink" Target="http://www.bav-astro.de/sfs/BAVM_link.php?BAVMnr=214" TargetMode="External"/><Relationship Id="rId53" Type="http://schemas.openxmlformats.org/officeDocument/2006/relationships/hyperlink" Target="http://www.konkoly.hu/cgi-bin/IBVS?6029" TargetMode="External"/><Relationship Id="rId58" Type="http://schemas.openxmlformats.org/officeDocument/2006/relationships/hyperlink" Target="http://vsolj.cetus-net.org/vsoljno51.pdf" TargetMode="External"/><Relationship Id="rId66" Type="http://schemas.openxmlformats.org/officeDocument/2006/relationships/hyperlink" Target="http://vsolj.cetus-net.org/vsoljno55.pdf" TargetMode="External"/><Relationship Id="rId74" Type="http://schemas.openxmlformats.org/officeDocument/2006/relationships/hyperlink" Target="http://vsolj.cetus-net.org/no40.pdf" TargetMode="External"/><Relationship Id="rId79" Type="http://schemas.openxmlformats.org/officeDocument/2006/relationships/hyperlink" Target="http://www.konkoly.hu/cgi-bin/IBVS?5694" TargetMode="External"/><Relationship Id="rId87" Type="http://schemas.openxmlformats.org/officeDocument/2006/relationships/hyperlink" Target="http://www.konkoly.hu/cgi-bin/IBVS?38" TargetMode="External"/><Relationship Id="rId102" Type="http://schemas.openxmlformats.org/officeDocument/2006/relationships/hyperlink" Target="http://www.konkoly.hu/cgi-bin/IBVS?38" TargetMode="External"/><Relationship Id="rId5" Type="http://schemas.openxmlformats.org/officeDocument/2006/relationships/hyperlink" Target="http://www.konkoly.hu/cgi-bin/IBVS?3138" TargetMode="External"/><Relationship Id="rId61" Type="http://schemas.openxmlformats.org/officeDocument/2006/relationships/hyperlink" Target="http://vsolj.cetus-net.org/vsoljno53.pdf" TargetMode="External"/><Relationship Id="rId82" Type="http://schemas.openxmlformats.org/officeDocument/2006/relationships/hyperlink" Target="http://www.konkoly.hu/cgi-bin/IBVS?38" TargetMode="External"/><Relationship Id="rId90" Type="http://schemas.openxmlformats.org/officeDocument/2006/relationships/hyperlink" Target="http://www.konkoly.hu/cgi-bin/IBVS?38" TargetMode="External"/><Relationship Id="rId95" Type="http://schemas.openxmlformats.org/officeDocument/2006/relationships/hyperlink" Target="http://www.konkoly.hu/cgi-bin/IBVS?38" TargetMode="External"/><Relationship Id="rId1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konkoly.hu/cgi-bin/IBVS?5694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bav-astro.de/sfs/BAVM_link.php?BAVMnr=201" TargetMode="External"/><Relationship Id="rId35" Type="http://schemas.openxmlformats.org/officeDocument/2006/relationships/hyperlink" Target="http://www.bav-astro.de/sfs/BAVM_link.php?BAVMnr=201" TargetMode="External"/><Relationship Id="rId43" Type="http://schemas.openxmlformats.org/officeDocument/2006/relationships/hyperlink" Target="http://www.konkoly.hu/cgi-bin/IBVS?5974" TargetMode="External"/><Relationship Id="rId48" Type="http://schemas.openxmlformats.org/officeDocument/2006/relationships/hyperlink" Target="http://www.konkoly.hu/cgi-bin/IBVS?6044" TargetMode="External"/><Relationship Id="rId56" Type="http://schemas.openxmlformats.org/officeDocument/2006/relationships/hyperlink" Target="http://vsolj.cetus-net.org/no48.pdf" TargetMode="External"/><Relationship Id="rId64" Type="http://schemas.openxmlformats.org/officeDocument/2006/relationships/hyperlink" Target="http://vsolj.cetus-net.org/vsoljno55.pdf" TargetMode="External"/><Relationship Id="rId69" Type="http://schemas.openxmlformats.org/officeDocument/2006/relationships/hyperlink" Target="http://vsolj.cetus-net.org/vsoljno56.pdf" TargetMode="External"/><Relationship Id="rId77" Type="http://schemas.openxmlformats.org/officeDocument/2006/relationships/hyperlink" Target="http://vsolj.cetus-net.org/no43.pdf" TargetMode="External"/><Relationship Id="rId100" Type="http://schemas.openxmlformats.org/officeDocument/2006/relationships/hyperlink" Target="http://www.konkoly.hu/cgi-bin/IBVS?38" TargetMode="External"/><Relationship Id="rId105" Type="http://schemas.openxmlformats.org/officeDocument/2006/relationships/hyperlink" Target="http://www.konkoly.hu/cgi-bin/IBVS?38" TargetMode="External"/><Relationship Id="rId8" Type="http://schemas.openxmlformats.org/officeDocument/2006/relationships/hyperlink" Target="http://www.bav-astro.de/sfs/BAVM_link.php?BAVMnr=128" TargetMode="External"/><Relationship Id="rId51" Type="http://schemas.openxmlformats.org/officeDocument/2006/relationships/hyperlink" Target="http://www.konkoly.hu/cgi-bin/IBVS?5992" TargetMode="External"/><Relationship Id="rId72" Type="http://schemas.openxmlformats.org/officeDocument/2006/relationships/hyperlink" Target="http://vsolj.cetus-net.org/vsoljno56.pdf" TargetMode="External"/><Relationship Id="rId80" Type="http://schemas.openxmlformats.org/officeDocument/2006/relationships/hyperlink" Target="http://vsolj.cetus-net.org/no44.pdf" TargetMode="External"/><Relationship Id="rId85" Type="http://schemas.openxmlformats.org/officeDocument/2006/relationships/hyperlink" Target="http://www.konkoly.hu/cgi-bin/IBVS?38" TargetMode="External"/><Relationship Id="rId93" Type="http://schemas.openxmlformats.org/officeDocument/2006/relationships/hyperlink" Target="http://www.konkoly.hu/cgi-bin/IBVS?38" TargetMode="External"/><Relationship Id="rId98" Type="http://schemas.openxmlformats.org/officeDocument/2006/relationships/hyperlink" Target="http://www.konkoly.hu/cgi-bin/IBVS?38" TargetMode="External"/><Relationship Id="rId3" Type="http://schemas.openxmlformats.org/officeDocument/2006/relationships/hyperlink" Target="http://www.konkoly.hu/cgi-bin/IBVS?3138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konkoly.hu/cgi-bin/IBVS?5602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www.konkoly.hu/cgi-bin/IBVS?5898" TargetMode="External"/><Relationship Id="rId38" Type="http://schemas.openxmlformats.org/officeDocument/2006/relationships/hyperlink" Target="http://www.konkoly.hu/cgi-bin/IBVS?5938" TargetMode="External"/><Relationship Id="rId46" Type="http://schemas.openxmlformats.org/officeDocument/2006/relationships/hyperlink" Target="http://www.konkoly.hu/cgi-bin/IBVS?5992" TargetMode="External"/><Relationship Id="rId59" Type="http://schemas.openxmlformats.org/officeDocument/2006/relationships/hyperlink" Target="http://www.bav-astro.de/sfs/BAVM_link.php?BAVMnr=215" TargetMode="External"/><Relationship Id="rId67" Type="http://schemas.openxmlformats.org/officeDocument/2006/relationships/hyperlink" Target="http://vsolj.cetus-net.org/vsoljno55.pdf" TargetMode="External"/><Relationship Id="rId103" Type="http://schemas.openxmlformats.org/officeDocument/2006/relationships/hyperlink" Target="http://www.konkoly.hu/cgi-bin/IBVS?38" TargetMode="External"/><Relationship Id="rId20" Type="http://schemas.openxmlformats.org/officeDocument/2006/relationships/hyperlink" Target="http://www.bav-astro.de/sfs/BAVM_link.php?BAVMnr=172" TargetMode="External"/><Relationship Id="rId41" Type="http://schemas.openxmlformats.org/officeDocument/2006/relationships/hyperlink" Target="http://www.bav-astro.de/sfs/BAVM_link.php?BAVMnr=209" TargetMode="External"/><Relationship Id="rId54" Type="http://schemas.openxmlformats.org/officeDocument/2006/relationships/hyperlink" Target="http://www.konkoly.hu/cgi-bin/IBVS?6063" TargetMode="External"/><Relationship Id="rId62" Type="http://schemas.openxmlformats.org/officeDocument/2006/relationships/hyperlink" Target="http://vsolj.cetus-net.org/vsoljno53.pdf" TargetMode="External"/><Relationship Id="rId70" Type="http://schemas.openxmlformats.org/officeDocument/2006/relationships/hyperlink" Target="http://vsolj.cetus-net.org/vsoljno56.pdf" TargetMode="External"/><Relationship Id="rId75" Type="http://schemas.openxmlformats.org/officeDocument/2006/relationships/hyperlink" Target="http://vsolj.cetus-net.org/no42.pdf" TargetMode="External"/><Relationship Id="rId83" Type="http://schemas.openxmlformats.org/officeDocument/2006/relationships/hyperlink" Target="http://www.konkoly.hu/cgi-bin/IBVS?38" TargetMode="External"/><Relationship Id="rId88" Type="http://schemas.openxmlformats.org/officeDocument/2006/relationships/hyperlink" Target="http://www.konkoly.hu/cgi-bin/IBVS?38" TargetMode="External"/><Relationship Id="rId91" Type="http://schemas.openxmlformats.org/officeDocument/2006/relationships/hyperlink" Target="http://www.konkoly.hu/cgi-bin/IBVS?38" TargetMode="External"/><Relationship Id="rId96" Type="http://schemas.openxmlformats.org/officeDocument/2006/relationships/hyperlink" Target="http://www.konkoly.hu/cgi-bin/IBVS?38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3138" TargetMode="External"/><Relationship Id="rId15" Type="http://schemas.openxmlformats.org/officeDocument/2006/relationships/hyperlink" Target="http://www.konkoly.hu/cgi-bin/IBVS?5668" TargetMode="External"/><Relationship Id="rId23" Type="http://schemas.openxmlformats.org/officeDocument/2006/relationships/hyperlink" Target="http://www.konkoly.hu/cgi-bin/IBVS?5694" TargetMode="External"/><Relationship Id="rId28" Type="http://schemas.openxmlformats.org/officeDocument/2006/relationships/hyperlink" Target="http://www.konkoly.hu/cgi-bin/IBVS?5820" TargetMode="External"/><Relationship Id="rId36" Type="http://schemas.openxmlformats.org/officeDocument/2006/relationships/hyperlink" Target="http://www.konkoly.hu/cgi-bin/IBVS?5875" TargetMode="External"/><Relationship Id="rId49" Type="http://schemas.openxmlformats.org/officeDocument/2006/relationships/hyperlink" Target="http://www.konkoly.hu/cgi-bin/IBVS?6044" TargetMode="External"/><Relationship Id="rId57" Type="http://schemas.openxmlformats.org/officeDocument/2006/relationships/hyperlink" Target="http://vsolj.cetus-net.org/vsoljno50.pdf" TargetMode="External"/><Relationship Id="rId106" Type="http://schemas.openxmlformats.org/officeDocument/2006/relationships/hyperlink" Target="http://www.konkoly.hu/cgi-bin/IBVS?38" TargetMode="External"/><Relationship Id="rId10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www.konkoly.hu/cgi-bin/IBVS?5980" TargetMode="External"/><Relationship Id="rId52" Type="http://schemas.openxmlformats.org/officeDocument/2006/relationships/hyperlink" Target="http://www.bav-astro.de/sfs/BAVM_link.php?BAVMnr=220" TargetMode="External"/><Relationship Id="rId60" Type="http://schemas.openxmlformats.org/officeDocument/2006/relationships/hyperlink" Target="http://www.bav-astro.de/sfs/BAVM_link.php?BAVMnr=215" TargetMode="External"/><Relationship Id="rId65" Type="http://schemas.openxmlformats.org/officeDocument/2006/relationships/hyperlink" Target="http://vsolj.cetus-net.org/vsoljno55.pdf" TargetMode="External"/><Relationship Id="rId73" Type="http://schemas.openxmlformats.org/officeDocument/2006/relationships/hyperlink" Target="http://vsolj.cetus-net.org/no39.pdf" TargetMode="External"/><Relationship Id="rId78" Type="http://schemas.openxmlformats.org/officeDocument/2006/relationships/hyperlink" Target="http://vsolj.cetus-net.org/no43.pdf" TargetMode="External"/><Relationship Id="rId81" Type="http://schemas.openxmlformats.org/officeDocument/2006/relationships/hyperlink" Target="http://www.konkoly.hu/cgi-bin/IBVS?38" TargetMode="External"/><Relationship Id="rId86" Type="http://schemas.openxmlformats.org/officeDocument/2006/relationships/hyperlink" Target="http://www.konkoly.hu/cgi-bin/IBVS?38" TargetMode="External"/><Relationship Id="rId94" Type="http://schemas.openxmlformats.org/officeDocument/2006/relationships/hyperlink" Target="http://www.konkoly.hu/cgi-bin/IBVS?38" TargetMode="External"/><Relationship Id="rId99" Type="http://schemas.openxmlformats.org/officeDocument/2006/relationships/hyperlink" Target="http://www.konkoly.hu/cgi-bin/IBVS?38" TargetMode="External"/><Relationship Id="rId101" Type="http://schemas.openxmlformats.org/officeDocument/2006/relationships/hyperlink" Target="http://www.konkoly.hu/cgi-bin/IBVS?38" TargetMode="External"/><Relationship Id="rId4" Type="http://schemas.openxmlformats.org/officeDocument/2006/relationships/hyperlink" Target="http://www.konkoly.hu/cgi-bin/IBVS?3138" TargetMode="External"/><Relationship Id="rId9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98" TargetMode="External"/><Relationship Id="rId34" Type="http://schemas.openxmlformats.org/officeDocument/2006/relationships/hyperlink" Target="http://www.konkoly.hu/cgi-bin/IBVS?5875" TargetMode="External"/><Relationship Id="rId50" Type="http://schemas.openxmlformats.org/officeDocument/2006/relationships/hyperlink" Target="http://www.bav-astro.de/sfs/BAVM_link.php?BAVMnr=220" TargetMode="External"/><Relationship Id="rId55" Type="http://schemas.openxmlformats.org/officeDocument/2006/relationships/hyperlink" Target="http://var.astro.cz/oejv/issues/oejv0094.pdf" TargetMode="External"/><Relationship Id="rId76" Type="http://schemas.openxmlformats.org/officeDocument/2006/relationships/hyperlink" Target="http://vsolj.cetus-net.org/no42.pdf" TargetMode="External"/><Relationship Id="rId97" Type="http://schemas.openxmlformats.org/officeDocument/2006/relationships/hyperlink" Target="http://www.konkoly.hu/cgi-bin/IBVS?38" TargetMode="External"/><Relationship Id="rId104" Type="http://schemas.openxmlformats.org/officeDocument/2006/relationships/hyperlink" Target="http://www.konkoly.hu/cgi-bin/IBVS?3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A+UMa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5"/>
  <sheetViews>
    <sheetView tabSelected="1" workbookViewId="0">
      <pane xSplit="14" ySplit="22" topLeftCell="X300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7109375" style="80" customWidth="1"/>
    <col min="18" max="16384" width="10.28515625" style="1"/>
  </cols>
  <sheetData>
    <row r="1" spans="1:6" ht="20.25">
      <c r="A1" s="3" t="s">
        <v>0</v>
      </c>
    </row>
    <row r="2" spans="1:6">
      <c r="A2" s="1" t="s">
        <v>1</v>
      </c>
      <c r="B2" s="4" t="s">
        <v>2</v>
      </c>
    </row>
    <row r="4" spans="1:6">
      <c r="A4" s="5" t="s">
        <v>3</v>
      </c>
      <c r="C4" s="6">
        <v>40664.892</v>
      </c>
      <c r="D4" s="7">
        <v>0.46812555</v>
      </c>
    </row>
    <row r="5" spans="1:6">
      <c r="A5" s="8" t="s">
        <v>4</v>
      </c>
      <c r="B5" s="9"/>
      <c r="C5" s="10">
        <v>-9.5</v>
      </c>
      <c r="D5" s="11" t="s">
        <v>5</v>
      </c>
    </row>
    <row r="6" spans="1:6">
      <c r="A6" s="5" t="s">
        <v>6</v>
      </c>
    </row>
    <row r="7" spans="1:6">
      <c r="A7" s="1" t="s">
        <v>7</v>
      </c>
      <c r="C7" s="1">
        <f>+C4</f>
        <v>40664.892</v>
      </c>
    </row>
    <row r="8" spans="1:6">
      <c r="A8" s="1" t="s">
        <v>8</v>
      </c>
      <c r="C8" s="1">
        <f>+D4</f>
        <v>0.46812555</v>
      </c>
    </row>
    <row r="9" spans="1:6">
      <c r="A9" s="12" t="s">
        <v>9</v>
      </c>
      <c r="B9" s="13">
        <v>280</v>
      </c>
      <c r="C9" s="14" t="str">
        <f>"F"&amp;B9</f>
        <v>F280</v>
      </c>
      <c r="D9" s="15" t="str">
        <f>"G"&amp;B9</f>
        <v>G280</v>
      </c>
    </row>
    <row r="10" spans="1:6">
      <c r="A10" s="11"/>
      <c r="B10" s="9"/>
      <c r="C10" s="16" t="s">
        <v>10</v>
      </c>
      <c r="D10" s="16" t="s">
        <v>11</v>
      </c>
      <c r="E10" s="11"/>
    </row>
    <row r="11" spans="1:6">
      <c r="A11" s="11" t="s">
        <v>12</v>
      </c>
      <c r="B11" s="9"/>
      <c r="C11" s="17">
        <f ca="1">INTERCEPT(INDIRECT($D$9):G990,INDIRECT($C$9):F990)</f>
        <v>-0.11414343454620998</v>
      </c>
      <c r="D11" s="2"/>
      <c r="E11" s="11"/>
    </row>
    <row r="12" spans="1:6">
      <c r="A12" s="11" t="s">
        <v>13</v>
      </c>
      <c r="B12" s="9"/>
      <c r="C12" s="17">
        <f ca="1">SLOPE(INDIRECT($D$9):G990,INDIRECT($C$9):F990)</f>
        <v>4.7200615341733169E-6</v>
      </c>
      <c r="D12" s="2"/>
      <c r="E12" s="11"/>
    </row>
    <row r="13" spans="1:6">
      <c r="A13" s="11" t="s">
        <v>14</v>
      </c>
      <c r="B13" s="9"/>
      <c r="C13" s="2" t="s">
        <v>15</v>
      </c>
    </row>
    <row r="14" spans="1:6">
      <c r="A14" s="11"/>
      <c r="B14" s="9"/>
      <c r="C14" s="11"/>
    </row>
    <row r="15" spans="1:6">
      <c r="A15" s="18" t="s">
        <v>16</v>
      </c>
      <c r="B15" s="9"/>
      <c r="C15" s="19">
        <f ca="1">(C7+C11)+(C8+C12)*INT(MAX(F21:F3531))</f>
        <v>59603.924192444945</v>
      </c>
      <c r="E15" s="20" t="s">
        <v>17</v>
      </c>
      <c r="F15" s="10">
        <v>1</v>
      </c>
    </row>
    <row r="16" spans="1:6">
      <c r="A16" s="18" t="s">
        <v>18</v>
      </c>
      <c r="B16" s="9"/>
      <c r="C16" s="19">
        <f ca="1">+C8+C12</f>
        <v>0.46813027006153418</v>
      </c>
      <c r="E16" s="20" t="s">
        <v>19</v>
      </c>
      <c r="F16" s="17">
        <f ca="1">NOW()+15018.5+$C$5/24</f>
        <v>59969.727255324069</v>
      </c>
    </row>
    <row r="17" spans="1:33">
      <c r="A17" s="20" t="s">
        <v>20</v>
      </c>
      <c r="B17" s="9"/>
      <c r="C17" s="11">
        <f>COUNT(C21:C2189)</f>
        <v>295</v>
      </c>
      <c r="E17" s="20" t="s">
        <v>21</v>
      </c>
      <c r="F17" s="17">
        <f ca="1">ROUND(2*(F16-$C$7)/$C$8,0)/2+F15</f>
        <v>41239.5</v>
      </c>
    </row>
    <row r="18" spans="1:33">
      <c r="A18" s="18" t="s">
        <v>22</v>
      </c>
      <c r="B18" s="9"/>
      <c r="C18" s="21">
        <f ca="1">+C15</f>
        <v>59603.924192444945</v>
      </c>
      <c r="D18" s="86">
        <f ca="1">+C16</f>
        <v>0.46813027006153418</v>
      </c>
      <c r="E18" s="20" t="s">
        <v>23</v>
      </c>
      <c r="F18" s="15">
        <f ca="1">ROUND(2*(F16-$C$15)/$C$16,0)/2+F15</f>
        <v>782.5</v>
      </c>
    </row>
    <row r="19" spans="1:33">
      <c r="E19" s="20" t="s">
        <v>24</v>
      </c>
      <c r="F19" s="23">
        <f ca="1">+$C$15+$C$16*F18-15018.5-$C$5/24</f>
        <v>44952.131962101434</v>
      </c>
    </row>
    <row r="20" spans="1:33">
      <c r="A20" s="16" t="s">
        <v>25</v>
      </c>
      <c r="B20" s="16" t="s">
        <v>26</v>
      </c>
      <c r="C20" s="16" t="s">
        <v>27</v>
      </c>
      <c r="D20" s="16" t="s">
        <v>28</v>
      </c>
      <c r="E20" s="16" t="s">
        <v>29</v>
      </c>
      <c r="F20" s="16" t="s">
        <v>30</v>
      </c>
      <c r="G20" s="16" t="s">
        <v>31</v>
      </c>
      <c r="H20" s="24" t="s">
        <v>32</v>
      </c>
      <c r="I20" s="24" t="s">
        <v>33</v>
      </c>
      <c r="J20" s="24" t="s">
        <v>34</v>
      </c>
      <c r="K20" s="24" t="s">
        <v>35</v>
      </c>
      <c r="L20" s="24" t="s">
        <v>36</v>
      </c>
      <c r="M20" s="24" t="s">
        <v>37</v>
      </c>
      <c r="N20" s="24" t="s">
        <v>38</v>
      </c>
      <c r="O20" s="24" t="s">
        <v>39</v>
      </c>
      <c r="P20" s="24" t="s">
        <v>40</v>
      </c>
      <c r="Q20" s="81" t="s">
        <v>41</v>
      </c>
    </row>
    <row r="21" spans="1:33">
      <c r="A21" s="25" t="s">
        <v>42</v>
      </c>
      <c r="B21" s="26" t="s">
        <v>43</v>
      </c>
      <c r="C21" s="27">
        <v>25687.344000000001</v>
      </c>
      <c r="D21" s="27" t="s">
        <v>32</v>
      </c>
      <c r="E21" s="25">
        <f>+(C21-C$7)/C$8</f>
        <v>-31994.724492179499</v>
      </c>
      <c r="F21" s="1">
        <f>ROUND(2*E21,0)/2</f>
        <v>-31994.5</v>
      </c>
      <c r="G21" s="1">
        <f>+C21-(C$7+F21*C$8)</f>
        <v>-0.10509052499764948</v>
      </c>
      <c r="H21" s="1">
        <f>G21</f>
        <v>-0.10509052499764948</v>
      </c>
      <c r="I21" s="2"/>
      <c r="J21" s="2"/>
      <c r="O21" s="1">
        <f ca="1">+C$11+C$12*F21</f>
        <v>-0.26515944330131813</v>
      </c>
      <c r="Q21" s="80">
        <f>+C21-15018.5</f>
        <v>10668.844000000001</v>
      </c>
    </row>
    <row r="22" spans="1:33">
      <c r="A22" s="25" t="s">
        <v>42</v>
      </c>
      <c r="B22" s="26" t="s">
        <v>43</v>
      </c>
      <c r="C22" s="27">
        <v>26434.384999999998</v>
      </c>
      <c r="D22" s="27" t="s">
        <v>32</v>
      </c>
      <c r="E22" s="25">
        <f>+(C22-C$7)/C$8</f>
        <v>-30398.911146806666</v>
      </c>
      <c r="F22" s="1">
        <f>ROUND(2*E22,0)/2</f>
        <v>-30399</v>
      </c>
      <c r="G22" s="1">
        <f>+C22-(C$7+F22*C$8)</f>
        <v>4.1594449998228811E-2</v>
      </c>
      <c r="H22" s="1">
        <f>G22</f>
        <v>4.1594449998228811E-2</v>
      </c>
      <c r="I22" s="2"/>
      <c r="J22" s="2"/>
      <c r="O22" s="1">
        <f ca="1">+C$11+C$12*F22</f>
        <v>-0.25762858512354464</v>
      </c>
      <c r="Q22" s="80">
        <f>+C22-15018.5</f>
        <v>11415.884999999998</v>
      </c>
      <c r="AB22" s="1" t="s">
        <v>44</v>
      </c>
      <c r="AG22" s="1" t="s">
        <v>45</v>
      </c>
    </row>
    <row r="23" spans="1:33">
      <c r="A23" s="25" t="s">
        <v>42</v>
      </c>
      <c r="B23" s="26" t="s">
        <v>43</v>
      </c>
      <c r="C23" s="27">
        <v>26770.455000000002</v>
      </c>
      <c r="D23" s="27" t="s">
        <v>32</v>
      </c>
      <c r="E23" s="25">
        <f>+(C23-C$7)/C$8</f>
        <v>-29681.005448217893</v>
      </c>
      <c r="F23" s="1">
        <f>ROUND(2*E23,0)/2</f>
        <v>-29681</v>
      </c>
      <c r="G23" s="1">
        <f>+C23-(C$7+F23*C$8)</f>
        <v>-2.5504499972157646E-3</v>
      </c>
      <c r="H23" s="1">
        <f>G23</f>
        <v>-2.5504499972157646E-3</v>
      </c>
      <c r="I23" s="2"/>
      <c r="J23" s="2"/>
      <c r="O23" s="1">
        <f ca="1">+C$11+C$12*F23</f>
        <v>-0.25423958094200816</v>
      </c>
      <c r="Q23" s="80">
        <f>+C23-15018.5</f>
        <v>11751.955000000002</v>
      </c>
      <c r="AB23" s="1" t="s">
        <v>44</v>
      </c>
      <c r="AG23" s="1" t="s">
        <v>45</v>
      </c>
    </row>
    <row r="24" spans="1:33">
      <c r="A24" s="25" t="s">
        <v>42</v>
      </c>
      <c r="B24" s="26" t="s">
        <v>43</v>
      </c>
      <c r="C24" s="27">
        <v>26772.404999999999</v>
      </c>
      <c r="D24" s="27" t="s">
        <v>32</v>
      </c>
      <c r="E24" s="25">
        <f>+(C24-C$7)/C$8</f>
        <v>-29676.839899039907</v>
      </c>
      <c r="F24" s="1">
        <f>ROUND(2*E24,0)/2</f>
        <v>-29677</v>
      </c>
      <c r="G24" s="1">
        <f>+C24-(C$7+F24*C$8)</f>
        <v>7.494734999636421E-2</v>
      </c>
      <c r="H24" s="1">
        <f>G24</f>
        <v>7.494734999636421E-2</v>
      </c>
      <c r="I24" s="2"/>
      <c r="J24" s="2"/>
      <c r="O24" s="1">
        <f ca="1">+C$11+C$12*F24</f>
        <v>-0.25422070069587149</v>
      </c>
      <c r="Q24" s="80">
        <f>+C24-15018.5</f>
        <v>11753.904999999999</v>
      </c>
      <c r="AB24" s="1" t="s">
        <v>44</v>
      </c>
      <c r="AG24" s="1" t="s">
        <v>45</v>
      </c>
    </row>
    <row r="25" spans="1:33">
      <c r="A25" s="25" t="s">
        <v>42</v>
      </c>
      <c r="B25" s="26" t="s">
        <v>46</v>
      </c>
      <c r="C25" s="27">
        <v>26796.401000000002</v>
      </c>
      <c r="D25" s="27" t="s">
        <v>32</v>
      </c>
      <c r="E25" s="25">
        <f>+(C25-C$7)/C$8</f>
        <v>-29625.580146180866</v>
      </c>
      <c r="F25" s="1">
        <f>ROUND(2*E25,0)/2</f>
        <v>-29625.5</v>
      </c>
      <c r="G25" s="1">
        <f>+C25-(C$7+F25*C$8)</f>
        <v>-3.75184749973414E-2</v>
      </c>
      <c r="H25" s="1">
        <f>G25</f>
        <v>-3.75184749973414E-2</v>
      </c>
      <c r="I25" s="2"/>
      <c r="J25" s="2"/>
      <c r="O25" s="1">
        <f ca="1">+C$11+C$12*F25</f>
        <v>-0.25397761752686154</v>
      </c>
      <c r="Q25" s="80">
        <f>+C25-15018.5</f>
        <v>11777.901000000002</v>
      </c>
      <c r="AB25" s="1" t="s">
        <v>44</v>
      </c>
      <c r="AG25" s="1" t="s">
        <v>45</v>
      </c>
    </row>
    <row r="26" spans="1:33">
      <c r="A26" s="25" t="s">
        <v>42</v>
      </c>
      <c r="B26" s="26" t="s">
        <v>43</v>
      </c>
      <c r="C26" s="27">
        <v>26798.381000000001</v>
      </c>
      <c r="D26" s="27" t="s">
        <v>32</v>
      </c>
      <c r="E26" s="25">
        <f>+(C26-C$7)/C$8</f>
        <v>-29621.350511630906</v>
      </c>
      <c r="F26" s="1">
        <f>ROUND(2*E26,0)/2</f>
        <v>-29621.5</v>
      </c>
      <c r="G26" s="1">
        <f>+C26-(C$7+F26*C$8)</f>
        <v>6.9979325002350379E-2</v>
      </c>
      <c r="H26" s="1">
        <f>G26</f>
        <v>6.9979325002350379E-2</v>
      </c>
      <c r="I26" s="2"/>
      <c r="J26" s="2"/>
      <c r="O26" s="1">
        <f ca="1">+C$11+C$12*F26</f>
        <v>-0.25395873728072488</v>
      </c>
      <c r="Q26" s="80">
        <f>+C26-15018.5</f>
        <v>11779.881000000001</v>
      </c>
      <c r="AB26" s="1" t="s">
        <v>47</v>
      </c>
      <c r="AC26" s="1">
        <v>7</v>
      </c>
      <c r="AE26" s="1" t="s">
        <v>48</v>
      </c>
      <c r="AG26" s="1" t="s">
        <v>49</v>
      </c>
    </row>
    <row r="27" spans="1:33">
      <c r="A27" s="25" t="s">
        <v>42</v>
      </c>
      <c r="B27" s="26" t="s">
        <v>46</v>
      </c>
      <c r="C27" s="27">
        <v>27126.423999999999</v>
      </c>
      <c r="D27" s="27" t="s">
        <v>32</v>
      </c>
      <c r="E27" s="25">
        <f>+(C27-C$7)/C$8</f>
        <v>-28920.591922402014</v>
      </c>
      <c r="F27" s="1">
        <f>ROUND(2*E27,0)/2</f>
        <v>-28920.5</v>
      </c>
      <c r="G27" s="1">
        <f>+C27-(C$7+F27*C$8)</f>
        <v>-4.3031225002778228E-2</v>
      </c>
      <c r="H27" s="1">
        <f>G27</f>
        <v>-4.3031225002778228E-2</v>
      </c>
      <c r="I27" s="2"/>
      <c r="J27" s="2"/>
      <c r="O27" s="1">
        <f ca="1">+C$11+C$12*F27</f>
        <v>-0.25064997414526941</v>
      </c>
      <c r="Q27" s="80">
        <f>+C27-15018.5</f>
        <v>12107.923999999999</v>
      </c>
      <c r="AB27" s="1" t="s">
        <v>47</v>
      </c>
      <c r="AC27" s="1">
        <v>5</v>
      </c>
      <c r="AE27" s="1" t="s">
        <v>50</v>
      </c>
      <c r="AG27" s="1" t="s">
        <v>49</v>
      </c>
    </row>
    <row r="28" spans="1:33">
      <c r="A28" s="25" t="s">
        <v>42</v>
      </c>
      <c r="B28" s="26" t="s">
        <v>46</v>
      </c>
      <c r="C28" s="27">
        <v>27155.433000000001</v>
      </c>
      <c r="D28" s="27" t="s">
        <v>32</v>
      </c>
      <c r="E28" s="25">
        <f>+(C28-C$7)/C$8</f>
        <v>-28858.623503886934</v>
      </c>
      <c r="F28" s="1">
        <f>ROUND(2*E28,0)/2</f>
        <v>-28858.5</v>
      </c>
      <c r="G28" s="1">
        <f>+C28-(C$7+F28*C$8)</f>
        <v>-5.7815324998955475E-2</v>
      </c>
      <c r="H28" s="1">
        <f>G28</f>
        <v>-5.7815324998955475E-2</v>
      </c>
      <c r="I28" s="2"/>
      <c r="J28" s="2"/>
      <c r="O28" s="1">
        <f ca="1">+C$11+C$12*F28</f>
        <v>-0.25035733033015062</v>
      </c>
      <c r="Q28" s="80">
        <f>+C28-15018.5</f>
        <v>12136.933000000001</v>
      </c>
      <c r="AB28" s="1" t="s">
        <v>47</v>
      </c>
      <c r="AC28" s="1">
        <v>7</v>
      </c>
      <c r="AE28" s="1" t="s">
        <v>48</v>
      </c>
      <c r="AG28" s="1" t="s">
        <v>49</v>
      </c>
    </row>
    <row r="29" spans="1:33">
      <c r="A29" s="25" t="s">
        <v>42</v>
      </c>
      <c r="B29" s="26" t="s">
        <v>43</v>
      </c>
      <c r="C29" s="27">
        <v>27158.482</v>
      </c>
      <c r="D29" s="27" t="s">
        <v>32</v>
      </c>
      <c r="E29" s="25">
        <f>+(C29-C$7)/C$8</f>
        <v>-28852.110293915808</v>
      </c>
      <c r="F29" s="1">
        <f>ROUND(2*E29,0)/2</f>
        <v>-28852</v>
      </c>
      <c r="G29" s="1">
        <f>+C29-(C$7+F29*C$8)</f>
        <v>-5.1631400001497241E-2</v>
      </c>
      <c r="H29" s="1">
        <f>G29</f>
        <v>-5.1631400001497241E-2</v>
      </c>
      <c r="I29" s="2"/>
      <c r="J29" s="2"/>
      <c r="O29" s="1">
        <f ca="1">+C$11+C$12*F29</f>
        <v>-0.2503266499301785</v>
      </c>
      <c r="Q29" s="80">
        <f>+C29-15018.5</f>
        <v>12139.982</v>
      </c>
      <c r="AB29" s="1" t="s">
        <v>47</v>
      </c>
      <c r="AG29" s="1" t="s">
        <v>45</v>
      </c>
    </row>
    <row r="30" spans="1:33">
      <c r="A30" s="25" t="s">
        <v>42</v>
      </c>
      <c r="B30" s="26" t="s">
        <v>43</v>
      </c>
      <c r="C30" s="27">
        <v>27183.342000000001</v>
      </c>
      <c r="D30" s="27" t="s">
        <v>32</v>
      </c>
      <c r="E30" s="25">
        <f>+(C30-C$7)/C$8</f>
        <v>-28799.004882344063</v>
      </c>
      <c r="F30" s="1">
        <f>ROUND(2*E30,0)/2</f>
        <v>-28799</v>
      </c>
      <c r="G30" s="1">
        <f>+C30-(C$7+F30*C$8)</f>
        <v>-2.2855499992147088E-3</v>
      </c>
      <c r="H30" s="1">
        <f>G30</f>
        <v>-2.2855499992147088E-3</v>
      </c>
      <c r="I30" s="2"/>
      <c r="J30" s="2"/>
      <c r="O30" s="1">
        <f ca="1">+C$11+C$12*F30</f>
        <v>-0.25007648666886734</v>
      </c>
      <c r="Q30" s="80">
        <f>+C30-15018.5</f>
        <v>12164.842000000001</v>
      </c>
      <c r="AB30" s="1" t="s">
        <v>44</v>
      </c>
      <c r="AG30" s="1" t="s">
        <v>45</v>
      </c>
    </row>
    <row r="31" spans="1:33">
      <c r="A31" s="25" t="s">
        <v>42</v>
      </c>
      <c r="B31" s="26" t="s">
        <v>46</v>
      </c>
      <c r="C31" s="27">
        <v>27449.528999999999</v>
      </c>
      <c r="D31" s="27" t="s">
        <v>32</v>
      </c>
      <c r="E31" s="25">
        <f>+(C31-C$7)/C$8</f>
        <v>-28230.38178539924</v>
      </c>
      <c r="F31" s="1">
        <f>ROUND(2*E31,0)/2</f>
        <v>-28230.5</v>
      </c>
      <c r="G31" s="1">
        <f>+C31-(C$7+F31*C$8)</f>
        <v>5.5339274997095345E-2</v>
      </c>
      <c r="H31" s="1">
        <f>G31</f>
        <v>5.5339274997095345E-2</v>
      </c>
      <c r="I31" s="2"/>
      <c r="J31" s="2"/>
      <c r="O31" s="1">
        <f ca="1">+C$11+C$12*F31</f>
        <v>-0.2473931316866898</v>
      </c>
      <c r="Q31" s="80">
        <f>+C31-15018.5</f>
        <v>12431.028999999999</v>
      </c>
      <c r="AB31" s="1" t="s">
        <v>47</v>
      </c>
      <c r="AG31" s="1" t="s">
        <v>45</v>
      </c>
    </row>
    <row r="32" spans="1:33">
      <c r="A32" s="25" t="s">
        <v>42</v>
      </c>
      <c r="B32" s="26" t="s">
        <v>46</v>
      </c>
      <c r="C32" s="27">
        <v>27478.516</v>
      </c>
      <c r="D32" s="27" t="s">
        <v>32</v>
      </c>
      <c r="E32" s="25">
        <f>+(C32-C$7)/C$8</f>
        <v>-28168.460362823607</v>
      </c>
      <c r="F32" s="1">
        <f>ROUND(2*E32,0)/2</f>
        <v>-28168.5</v>
      </c>
      <c r="G32" s="1">
        <f>+C32-(C$7+F32*C$8)</f>
        <v>1.8555175000074087E-2</v>
      </c>
      <c r="H32" s="1">
        <f>G32</f>
        <v>1.8555175000074087E-2</v>
      </c>
      <c r="I32" s="2"/>
      <c r="J32" s="2"/>
      <c r="O32" s="1">
        <f ca="1">+C$11+C$12*F32</f>
        <v>-0.24710048787157105</v>
      </c>
      <c r="Q32" s="80">
        <f>+C32-15018.5</f>
        <v>12460.016</v>
      </c>
      <c r="AB32" s="1" t="s">
        <v>47</v>
      </c>
      <c r="AC32" s="1">
        <v>9</v>
      </c>
      <c r="AE32" s="1" t="s">
        <v>48</v>
      </c>
      <c r="AG32" s="1" t="s">
        <v>49</v>
      </c>
    </row>
    <row r="33" spans="1:33">
      <c r="A33" s="25" t="s">
        <v>42</v>
      </c>
      <c r="B33" s="26" t="s">
        <v>46</v>
      </c>
      <c r="C33" s="27">
        <v>27516.368999999999</v>
      </c>
      <c r="D33" s="27" t="s">
        <v>32</v>
      </c>
      <c r="E33" s="25">
        <f>+(C33-C$7)/C$8</f>
        <v>-28087.599576652035</v>
      </c>
      <c r="F33" s="1">
        <f>ROUND(2*E33,0)/2</f>
        <v>-28087.5</v>
      </c>
      <c r="G33" s="1">
        <f>+C33-(C$7+F33*C$8)</f>
        <v>-4.6614375001809094E-2</v>
      </c>
      <c r="H33" s="1">
        <f>G33</f>
        <v>-4.6614375001809094E-2</v>
      </c>
      <c r="I33" s="2"/>
      <c r="J33" s="2"/>
      <c r="O33" s="1">
        <f ca="1">+C$11+C$12*F33</f>
        <v>-0.24671816288730303</v>
      </c>
      <c r="Q33" s="80">
        <f>+C33-15018.5</f>
        <v>12497.868999999999</v>
      </c>
      <c r="AB33" s="1" t="s">
        <v>47</v>
      </c>
      <c r="AC33" s="1">
        <v>8</v>
      </c>
      <c r="AE33" s="1" t="s">
        <v>48</v>
      </c>
      <c r="AG33" s="1" t="s">
        <v>49</v>
      </c>
    </row>
    <row r="34" spans="1:33">
      <c r="A34" s="25" t="s">
        <v>42</v>
      </c>
      <c r="B34" s="26" t="s">
        <v>43</v>
      </c>
      <c r="C34" s="27">
        <v>27901.371999999999</v>
      </c>
      <c r="D34" s="27" t="s">
        <v>32</v>
      </c>
      <c r="E34" s="25">
        <f>+(C34-C$7)/C$8</f>
        <v>-27265.164227844434</v>
      </c>
      <c r="F34" s="1">
        <f>ROUND(2*E34,0)/2</f>
        <v>-27265</v>
      </c>
      <c r="G34" s="1">
        <f>+C34-(C$7+F34*C$8)</f>
        <v>-7.6879249998455634E-2</v>
      </c>
      <c r="H34" s="1">
        <f>G34</f>
        <v>-7.6879249998455634E-2</v>
      </c>
      <c r="I34" s="2"/>
      <c r="J34" s="2"/>
      <c r="O34" s="1">
        <f ca="1">+C$11+C$12*F34</f>
        <v>-0.24283591227544546</v>
      </c>
      <c r="Q34" s="80">
        <f>+C34-15018.5</f>
        <v>12882.871999999999</v>
      </c>
      <c r="AB34" s="1" t="s">
        <v>47</v>
      </c>
      <c r="AC34" s="1">
        <v>7</v>
      </c>
      <c r="AE34" s="1" t="s">
        <v>48</v>
      </c>
      <c r="AG34" s="1" t="s">
        <v>49</v>
      </c>
    </row>
    <row r="35" spans="1:33">
      <c r="A35" s="25" t="s">
        <v>42</v>
      </c>
      <c r="B35" s="26" t="s">
        <v>46</v>
      </c>
      <c r="C35" s="27">
        <v>28213.384999999998</v>
      </c>
      <c r="D35" s="27" t="s">
        <v>32</v>
      </c>
      <c r="E35" s="25">
        <f>+(C35-C$7)/C$8</f>
        <v>-26598.648589037708</v>
      </c>
      <c r="F35" s="1">
        <f>ROUND(2*E35,0)/2</f>
        <v>-26598.5</v>
      </c>
      <c r="G35" s="1">
        <f>+C35-(C$7+F35*C$8)</f>
        <v>-6.9558325001707999E-2</v>
      </c>
      <c r="H35" s="1">
        <f>G35</f>
        <v>-6.9558325001707999E-2</v>
      </c>
      <c r="I35" s="2"/>
      <c r="J35" s="2"/>
      <c r="O35" s="1">
        <f ca="1">+C$11+C$12*F35</f>
        <v>-0.23968999126291896</v>
      </c>
      <c r="Q35" s="80">
        <f>+C35-15018.5</f>
        <v>13194.884999999998</v>
      </c>
      <c r="AB35" s="1" t="s">
        <v>47</v>
      </c>
      <c r="AG35" s="1" t="s">
        <v>45</v>
      </c>
    </row>
    <row r="36" spans="1:33">
      <c r="A36" s="25" t="s">
        <v>42</v>
      </c>
      <c r="B36" s="26" t="s">
        <v>46</v>
      </c>
      <c r="C36" s="27">
        <v>28219.481</v>
      </c>
      <c r="D36" s="27" t="s">
        <v>32</v>
      </c>
      <c r="E36" s="25">
        <f>+(C36-C$7)/C$8</f>
        <v>-26585.62644145358</v>
      </c>
      <c r="F36" s="1">
        <f>ROUND(2*E36,0)/2</f>
        <v>-26585.5</v>
      </c>
      <c r="G36" s="1">
        <f>+C36-(C$7+F36*C$8)</f>
        <v>-5.9190474999923026E-2</v>
      </c>
      <c r="H36" s="1">
        <f>G36</f>
        <v>-5.9190474999923026E-2</v>
      </c>
      <c r="I36" s="2"/>
      <c r="J36" s="2"/>
      <c r="O36" s="1">
        <f ca="1">+C$11+C$12*F36</f>
        <v>-0.2396286304629747</v>
      </c>
      <c r="Q36" s="80">
        <f>+C36-15018.5</f>
        <v>13200.981</v>
      </c>
      <c r="AB36" s="1" t="s">
        <v>47</v>
      </c>
      <c r="AG36" s="1" t="s">
        <v>45</v>
      </c>
    </row>
    <row r="37" spans="1:33">
      <c r="A37" s="25" t="s">
        <v>42</v>
      </c>
      <c r="B37" s="26" t="s">
        <v>43</v>
      </c>
      <c r="C37" s="27">
        <v>28509.420999999998</v>
      </c>
      <c r="D37" s="27" t="s">
        <v>32</v>
      </c>
      <c r="E37" s="25">
        <f>+(C37-C$7)/C$8</f>
        <v>-25966.262683162673</v>
      </c>
      <c r="F37" s="1">
        <f>ROUND(2*E37,0)/2</f>
        <v>-25966.5</v>
      </c>
      <c r="G37" s="1">
        <f>+C37-(C$7+F37*C$8)</f>
        <v>0.11109407499679946</v>
      </c>
      <c r="H37" s="1">
        <f>G37</f>
        <v>0.11109407499679946</v>
      </c>
      <c r="I37" s="2"/>
      <c r="J37" s="2"/>
      <c r="O37" s="1">
        <f ca="1">+C$11+C$12*F37</f>
        <v>-0.23670691237332142</v>
      </c>
      <c r="Q37" s="80">
        <f>+C37-15018.5</f>
        <v>13490.920999999998</v>
      </c>
      <c r="AB37" s="1" t="s">
        <v>47</v>
      </c>
      <c r="AG37" s="1" t="s">
        <v>45</v>
      </c>
    </row>
    <row r="38" spans="1:33">
      <c r="A38" s="25" t="s">
        <v>42</v>
      </c>
      <c r="B38" s="26" t="s">
        <v>43</v>
      </c>
      <c r="C38" s="27">
        <v>28957.362000000001</v>
      </c>
      <c r="D38" s="27" t="s">
        <v>32</v>
      </c>
      <c r="E38" s="25">
        <f>+(C38-C$7)/C$8</f>
        <v>-25009.380496321977</v>
      </c>
      <c r="F38" s="1">
        <f>ROUND(2*E38,0)/2</f>
        <v>-25009.5</v>
      </c>
      <c r="G38" s="1">
        <f>+C38-(C$7+F38*C$8)</f>
        <v>5.5942725000932114E-2</v>
      </c>
      <c r="H38" s="1">
        <f>G38</f>
        <v>5.5942725000932114E-2</v>
      </c>
      <c r="I38" s="2"/>
      <c r="J38" s="2"/>
      <c r="O38" s="1">
        <f ca="1">+C$11+C$12*F38</f>
        <v>-0.23218981348511755</v>
      </c>
      <c r="Q38" s="80">
        <f>+C38-15018.5</f>
        <v>13938.862000000001</v>
      </c>
      <c r="AB38" s="1" t="s">
        <v>47</v>
      </c>
      <c r="AG38" s="1" t="s">
        <v>45</v>
      </c>
    </row>
    <row r="39" spans="1:33">
      <c r="A39" s="25" t="s">
        <v>42</v>
      </c>
      <c r="B39" s="26" t="s">
        <v>46</v>
      </c>
      <c r="C39" s="27">
        <v>28991.381000000001</v>
      </c>
      <c r="D39" s="27" t="s">
        <v>32</v>
      </c>
      <c r="E39" s="25">
        <f>+(C39-C$7)/C$8</f>
        <v>-24936.709820688058</v>
      </c>
      <c r="F39" s="1">
        <f>ROUND(2*E39,0)/2</f>
        <v>-24936.5</v>
      </c>
      <c r="G39" s="1">
        <f>+C39-(C$7+F39*C$8)</f>
        <v>-9.8222424996492919E-2</v>
      </c>
      <c r="H39" s="1">
        <f>G39</f>
        <v>-9.8222424996492919E-2</v>
      </c>
      <c r="I39" s="2"/>
      <c r="J39" s="2"/>
      <c r="O39" s="1">
        <f ca="1">+C$11+C$12*F39</f>
        <v>-0.23184524899312289</v>
      </c>
      <c r="Q39" s="80">
        <f>+C39-15018.5</f>
        <v>13972.881000000001</v>
      </c>
      <c r="AB39" s="1" t="s">
        <v>47</v>
      </c>
      <c r="AG39" s="1" t="s">
        <v>45</v>
      </c>
    </row>
    <row r="40" spans="1:33">
      <c r="A40" s="25" t="s">
        <v>42</v>
      </c>
      <c r="B40" s="26" t="s">
        <v>43</v>
      </c>
      <c r="C40" s="27">
        <v>29317.5</v>
      </c>
      <c r="D40" s="27" t="s">
        <v>32</v>
      </c>
      <c r="E40" s="25">
        <f>+(C40-C$7)/C$8</f>
        <v>-24240.061239981453</v>
      </c>
      <c r="F40" s="1">
        <f>ROUND(2*E40,0)/2</f>
        <v>-24240</v>
      </c>
      <c r="G40" s="1">
        <f>+C40-(C$7+F40*C$8)</f>
        <v>-2.8667999999015592E-2</v>
      </c>
      <c r="H40" s="1">
        <f>G40</f>
        <v>-2.8667999999015592E-2</v>
      </c>
      <c r="I40" s="2"/>
      <c r="J40" s="2"/>
      <c r="O40" s="1">
        <f ca="1">+C$11+C$12*F40</f>
        <v>-0.22855772613457118</v>
      </c>
      <c r="Q40" s="80">
        <f>+C40-15018.5</f>
        <v>14299</v>
      </c>
      <c r="AB40" s="1" t="s">
        <v>47</v>
      </c>
      <c r="AG40" s="1" t="s">
        <v>45</v>
      </c>
    </row>
    <row r="41" spans="1:33">
      <c r="A41" s="25" t="s">
        <v>51</v>
      </c>
      <c r="B41" s="26" t="s">
        <v>43</v>
      </c>
      <c r="C41" s="27">
        <v>34087.296999999999</v>
      </c>
      <c r="D41" s="27" t="s">
        <v>32</v>
      </c>
      <c r="E41" s="25">
        <f>+(C41-C$7)/C$8</f>
        <v>-14050.920741241322</v>
      </c>
      <c r="F41" s="1">
        <f>ROUND(2*E41,0)/2</f>
        <v>-14051</v>
      </c>
      <c r="G41" s="1">
        <f>+C41-(C$7+F41*C$8)</f>
        <v>3.7103050002770033E-2</v>
      </c>
      <c r="H41" s="1">
        <f>G41</f>
        <v>3.7103050002770033E-2</v>
      </c>
      <c r="I41" s="2"/>
      <c r="J41" s="2"/>
      <c r="O41" s="1">
        <f ca="1">+C$11+C$12*F41</f>
        <v>-0.18046501916287927</v>
      </c>
      <c r="Q41" s="80">
        <f>+C41-15018.5</f>
        <v>19068.796999999999</v>
      </c>
      <c r="AB41" s="1" t="s">
        <v>47</v>
      </c>
      <c r="AG41" s="1" t="s">
        <v>45</v>
      </c>
    </row>
    <row r="42" spans="1:33">
      <c r="A42" s="25" t="s">
        <v>42</v>
      </c>
      <c r="B42" s="26" t="s">
        <v>43</v>
      </c>
      <c r="C42" s="27">
        <v>34452.396000000001</v>
      </c>
      <c r="D42" s="27" t="s">
        <v>32</v>
      </c>
      <c r="E42" s="25">
        <f>+(C42-C$7)/C$8</f>
        <v>-13271.003900556163</v>
      </c>
      <c r="F42" s="1">
        <f>ROUND(2*E42,0)/2</f>
        <v>-13271</v>
      </c>
      <c r="G42" s="1">
        <f>+C42-(C$7+F42*C$8)</f>
        <v>-1.8259499993291683E-3</v>
      </c>
      <c r="H42" s="1">
        <f>G42</f>
        <v>-1.8259499993291683E-3</v>
      </c>
      <c r="I42" s="2"/>
      <c r="J42" s="2"/>
      <c r="O42" s="1">
        <f ca="1">+C$11+C$12*F42</f>
        <v>-0.17678337116622406</v>
      </c>
      <c r="Q42" s="80">
        <f>+C42-15018.5</f>
        <v>19433.896000000001</v>
      </c>
      <c r="AB42" s="1" t="s">
        <v>47</v>
      </c>
      <c r="AG42" s="1" t="s">
        <v>45</v>
      </c>
    </row>
    <row r="43" spans="1:33">
      <c r="A43" s="25" t="s">
        <v>51</v>
      </c>
      <c r="B43" s="26" t="s">
        <v>46</v>
      </c>
      <c r="C43" s="27">
        <v>35183.383999999998</v>
      </c>
      <c r="D43" s="27" t="s">
        <v>32</v>
      </c>
      <c r="E43" s="25">
        <f>+(C43-C$7)/C$8</f>
        <v>-11709.482637724008</v>
      </c>
      <c r="F43" s="1">
        <f>ROUND(2*E43,0)/2</f>
        <v>-11709.5</v>
      </c>
      <c r="G43" s="1">
        <f>+C43-(C$7+F43*C$8)</f>
        <v>8.1277249992126599E-3</v>
      </c>
      <c r="H43" s="1">
        <f>G43</f>
        <v>8.1277249992126599E-3</v>
      </c>
      <c r="I43" s="2"/>
      <c r="J43" s="2"/>
      <c r="O43" s="1">
        <f ca="1">+C$11+C$12*F43</f>
        <v>-0.16941299508061244</v>
      </c>
      <c r="Q43" s="80">
        <f>+C43-15018.5</f>
        <v>20164.883999999998</v>
      </c>
      <c r="AB43" s="1" t="s">
        <v>47</v>
      </c>
      <c r="AC43" s="1">
        <v>11</v>
      </c>
      <c r="AE43" s="1" t="s">
        <v>52</v>
      </c>
      <c r="AG43" s="1" t="s">
        <v>49</v>
      </c>
    </row>
    <row r="44" spans="1:33">
      <c r="A44" s="25" t="s">
        <v>51</v>
      </c>
      <c r="B44" s="26" t="s">
        <v>43</v>
      </c>
      <c r="C44" s="27">
        <v>35186.457999999999</v>
      </c>
      <c r="D44" s="27" t="s">
        <v>32</v>
      </c>
      <c r="E44" s="25">
        <f>+(C44-C$7)/C$8</f>
        <v>-11702.916023276237</v>
      </c>
      <c r="F44" s="1">
        <f>ROUND(2*E44,0)/2</f>
        <v>-11703</v>
      </c>
      <c r="G44" s="1">
        <f>+C44-(C$7+F44*C$8)</f>
        <v>3.9311649998126086E-2</v>
      </c>
      <c r="H44" s="1">
        <f>G44</f>
        <v>3.9311649998126086E-2</v>
      </c>
      <c r="I44" s="2"/>
      <c r="J44" s="2"/>
      <c r="O44" s="1">
        <f ca="1">+C$11+C$12*F44</f>
        <v>-0.1693823146806403</v>
      </c>
      <c r="Q44" s="80">
        <f>+C44-15018.5</f>
        <v>20167.957999999999</v>
      </c>
      <c r="AB44" s="1" t="s">
        <v>47</v>
      </c>
      <c r="AG44" s="1" t="s">
        <v>45</v>
      </c>
    </row>
    <row r="45" spans="1:33">
      <c r="A45" s="25" t="s">
        <v>53</v>
      </c>
      <c r="B45" s="26" t="s">
        <v>43</v>
      </c>
      <c r="C45" s="27">
        <v>35920.451999999997</v>
      </c>
      <c r="D45" s="27" t="s">
        <v>32</v>
      </c>
      <c r="E45" s="25">
        <f>+(C45-C$7)/C$8</f>
        <v>-10134.973406172772</v>
      </c>
      <c r="F45" s="1">
        <f>ROUND(2*E45,0)/2</f>
        <v>-10135</v>
      </c>
      <c r="G45" s="1">
        <f>+C45-(C$7+F45*C$8)</f>
        <v>1.2449249996279832E-2</v>
      </c>
      <c r="H45" s="1">
        <f>G45</f>
        <v>1.2449249996279832E-2</v>
      </c>
      <c r="I45" s="2"/>
      <c r="J45" s="2"/>
      <c r="O45" s="1">
        <f ca="1">+C$11+C$12*F45</f>
        <v>-0.16198125819505654</v>
      </c>
      <c r="Q45" s="80">
        <f>+C45-15018.5</f>
        <v>20901.951999999997</v>
      </c>
      <c r="AB45" s="1" t="s">
        <v>47</v>
      </c>
      <c r="AG45" s="1" t="s">
        <v>45</v>
      </c>
    </row>
    <row r="46" spans="1:33">
      <c r="A46" s="25" t="s">
        <v>54</v>
      </c>
      <c r="B46" s="26" t="s">
        <v>43</v>
      </c>
      <c r="C46" s="27">
        <v>36163.410000000003</v>
      </c>
      <c r="D46" s="27" t="s">
        <v>32</v>
      </c>
      <c r="E46" s="25">
        <f>+(C46-C$7)/C$8</f>
        <v>-9615.9716127436241</v>
      </c>
      <c r="F46" s="1">
        <f>ROUND(2*E46,0)/2</f>
        <v>-9616</v>
      </c>
      <c r="G46" s="1">
        <f>+C46-(C$7+F46*C$8)</f>
        <v>1.3288800000736956E-2</v>
      </c>
      <c r="H46" s="1">
        <f>G46</f>
        <v>1.3288800000736956E-2</v>
      </c>
      <c r="I46" s="2"/>
      <c r="J46" s="2"/>
      <c r="O46" s="1">
        <f ca="1">+C$11+C$12*F46</f>
        <v>-0.1595315462588206</v>
      </c>
      <c r="Q46" s="80">
        <f>+C46-15018.5</f>
        <v>21144.910000000003</v>
      </c>
      <c r="AB46" s="1" t="s">
        <v>47</v>
      </c>
      <c r="AG46" s="1" t="s">
        <v>45</v>
      </c>
    </row>
    <row r="47" spans="1:33">
      <c r="A47" s="25" t="s">
        <v>54</v>
      </c>
      <c r="B47" s="26" t="s">
        <v>46</v>
      </c>
      <c r="C47" s="27">
        <v>36163.629999999997</v>
      </c>
      <c r="D47" s="27" t="s">
        <v>32</v>
      </c>
      <c r="E47" s="25">
        <f>+(C47-C$7)/C$8</f>
        <v>-9615.501653349198</v>
      </c>
      <c r="F47" s="1">
        <f>ROUND(2*E47,0)/2</f>
        <v>-9615.5</v>
      </c>
      <c r="G47" s="1">
        <f>+C47-(C$7+F47*C$8)</f>
        <v>-7.739749999018386E-4</v>
      </c>
      <c r="H47" s="1">
        <f>G47</f>
        <v>-7.739749999018386E-4</v>
      </c>
      <c r="I47" s="2"/>
      <c r="J47" s="2"/>
      <c r="O47" s="1">
        <f ca="1">+C$11+C$12*F47</f>
        <v>-0.15952918622805351</v>
      </c>
      <c r="Q47" s="80">
        <f>+C47-15018.5</f>
        <v>21145.129999999997</v>
      </c>
      <c r="AB47" s="1" t="s">
        <v>47</v>
      </c>
      <c r="AG47" s="1" t="s">
        <v>45</v>
      </c>
    </row>
    <row r="48" spans="1:33">
      <c r="A48" s="25" t="s">
        <v>54</v>
      </c>
      <c r="B48" s="26" t="s">
        <v>43</v>
      </c>
      <c r="C48" s="27">
        <v>36227.525000000001</v>
      </c>
      <c r="D48" s="27" t="s">
        <v>32</v>
      </c>
      <c r="E48" s="25">
        <f>+(C48-C$7)/C$8</f>
        <v>-9479.0104919502865</v>
      </c>
      <c r="F48" s="1">
        <f>ROUND(2*E48,0)/2</f>
        <v>-9479</v>
      </c>
      <c r="G48" s="1">
        <f>+C48-(C$7+F48*C$8)</f>
        <v>-4.9115500005427748E-3</v>
      </c>
      <c r="H48" s="1">
        <f>G48</f>
        <v>-4.9115500005427748E-3</v>
      </c>
      <c r="I48" s="2"/>
      <c r="J48" s="2"/>
      <c r="O48" s="1">
        <f ca="1">+C$11+C$12*F48</f>
        <v>-0.15888489782863885</v>
      </c>
      <c r="Q48" s="80">
        <f>+C48-15018.5</f>
        <v>21209.025000000001</v>
      </c>
      <c r="AB48" s="1" t="s">
        <v>47</v>
      </c>
      <c r="AG48" s="1" t="s">
        <v>45</v>
      </c>
    </row>
    <row r="49" spans="1:33">
      <c r="A49" s="25" t="s">
        <v>54</v>
      </c>
      <c r="B49" s="26" t="s">
        <v>43</v>
      </c>
      <c r="C49" s="27">
        <v>36229.4</v>
      </c>
      <c r="D49" s="27" t="s">
        <v>32</v>
      </c>
      <c r="E49" s="25">
        <f>+(C49-C$7)/C$8</f>
        <v>-9475.0051562022163</v>
      </c>
      <c r="F49" s="1">
        <f>ROUND(2*E49,0)/2</f>
        <v>-9475</v>
      </c>
      <c r="G49" s="1">
        <f>+C49-(C$7+F49*C$8)</f>
        <v>-2.4137500004144385E-3</v>
      </c>
      <c r="H49" s="1">
        <f>G49</f>
        <v>-2.4137500004144385E-3</v>
      </c>
      <c r="I49" s="2"/>
      <c r="J49" s="2"/>
      <c r="O49" s="1">
        <f ca="1">+C$11+C$12*F49</f>
        <v>-0.15886601758250216</v>
      </c>
      <c r="Q49" s="80">
        <f>+C49-15018.5</f>
        <v>21210.9</v>
      </c>
      <c r="AB49" s="1" t="s">
        <v>47</v>
      </c>
      <c r="AG49" s="1" t="s">
        <v>45</v>
      </c>
    </row>
    <row r="50" spans="1:33">
      <c r="A50" s="25" t="s">
        <v>54</v>
      </c>
      <c r="B50" s="26" t="s">
        <v>46</v>
      </c>
      <c r="C50" s="27">
        <v>36229.629999999997</v>
      </c>
      <c r="D50" s="27" t="s">
        <v>32</v>
      </c>
      <c r="E50" s="25">
        <f>+(C50-C$7)/C$8</f>
        <v>-9474.5138350171292</v>
      </c>
      <c r="F50" s="1">
        <f>ROUND(2*E50,0)/2</f>
        <v>-9474.5</v>
      </c>
      <c r="G50" s="1">
        <f>+C50-(C$7+F50*C$8)</f>
        <v>-6.4765250062919222E-3</v>
      </c>
      <c r="H50" s="1">
        <f>G50</f>
        <v>-6.4765250062919222E-3</v>
      </c>
      <c r="I50" s="2"/>
      <c r="J50" s="2"/>
      <c r="O50" s="1">
        <f ca="1">+C$11+C$12*F50</f>
        <v>-0.15886365755173507</v>
      </c>
      <c r="Q50" s="80">
        <f>+C50-15018.5</f>
        <v>21211.129999999997</v>
      </c>
      <c r="AB50" s="1" t="s">
        <v>47</v>
      </c>
      <c r="AG50" s="1" t="s">
        <v>45</v>
      </c>
    </row>
    <row r="51" spans="1:33">
      <c r="A51" s="25" t="s">
        <v>54</v>
      </c>
      <c r="B51" s="26" t="s">
        <v>46</v>
      </c>
      <c r="C51" s="27">
        <v>36231.5</v>
      </c>
      <c r="D51" s="27" t="s">
        <v>32</v>
      </c>
      <c r="E51" s="25">
        <f>+(C51-C$7)/C$8</f>
        <v>-9470.5191801643814</v>
      </c>
      <c r="F51" s="1">
        <f>ROUND(2*E51,0)/2</f>
        <v>-9470.5</v>
      </c>
      <c r="G51" s="1">
        <f>+C51-(C$7+F51*C$8)</f>
        <v>-8.9787250035442412E-3</v>
      </c>
      <c r="H51" s="1">
        <f>G51</f>
        <v>-8.9787250035442412E-3</v>
      </c>
      <c r="I51" s="2"/>
      <c r="J51" s="2"/>
      <c r="O51" s="1">
        <f ca="1">+C$11+C$12*F51</f>
        <v>-0.15884477730559837</v>
      </c>
      <c r="Q51" s="80">
        <f>+C51-15018.5</f>
        <v>21213</v>
      </c>
      <c r="AB51" s="1" t="s">
        <v>47</v>
      </c>
      <c r="AG51" s="1" t="s">
        <v>45</v>
      </c>
    </row>
    <row r="52" spans="1:33">
      <c r="A52" s="25" t="s">
        <v>54</v>
      </c>
      <c r="B52" s="26" t="s">
        <v>43</v>
      </c>
      <c r="C52" s="27">
        <v>36232.644999999997</v>
      </c>
      <c r="D52" s="27" t="s">
        <v>32</v>
      </c>
      <c r="E52" s="25">
        <f>+(C52-C$7)/C$8</f>
        <v>-9468.0732551342335</v>
      </c>
      <c r="F52" s="1">
        <f>ROUND(2*E52,0)/2</f>
        <v>-9468</v>
      </c>
      <c r="G52" s="1">
        <f>+C52-(C$7+F52*C$8)</f>
        <v>-3.4292600001208484E-2</v>
      </c>
      <c r="H52" s="1">
        <f>G52</f>
        <v>-3.4292600001208484E-2</v>
      </c>
      <c r="I52" s="2"/>
      <c r="J52" s="2"/>
      <c r="O52" s="1">
        <f ca="1">+C$11+C$12*F52</f>
        <v>-0.15883297715176295</v>
      </c>
      <c r="Q52" s="80">
        <f>+C52-15018.5</f>
        <v>21214.144999999997</v>
      </c>
      <c r="AB52" s="1" t="s">
        <v>47</v>
      </c>
      <c r="AG52" s="1" t="s">
        <v>45</v>
      </c>
    </row>
    <row r="53" spans="1:33">
      <c r="A53" s="25" t="s">
        <v>54</v>
      </c>
      <c r="B53" s="26" t="s">
        <v>43</v>
      </c>
      <c r="C53" s="27">
        <v>36233.58</v>
      </c>
      <c r="D53" s="27" t="s">
        <v>32</v>
      </c>
      <c r="E53" s="25">
        <f>+(C53-C$7)/C$8</f>
        <v>-9466.0759277078505</v>
      </c>
      <c r="F53" s="1">
        <f>ROUND(2*E53,0)/2</f>
        <v>-9466</v>
      </c>
      <c r="G53" s="1">
        <f>+C53-(C$7+F53*C$8)</f>
        <v>-3.5543699996196665E-2</v>
      </c>
      <c r="H53" s="1">
        <f>G53</f>
        <v>-3.5543699996196665E-2</v>
      </c>
      <c r="I53" s="2"/>
      <c r="J53" s="2"/>
      <c r="O53" s="1">
        <f ca="1">+C$11+C$12*F53</f>
        <v>-0.15882353702869459</v>
      </c>
      <c r="Q53" s="80">
        <f>+C53-15018.5</f>
        <v>21215.08</v>
      </c>
      <c r="AB53" s="1" t="s">
        <v>47</v>
      </c>
      <c r="AG53" s="1" t="s">
        <v>45</v>
      </c>
    </row>
    <row r="54" spans="1:33">
      <c r="A54" s="25" t="s">
        <v>54</v>
      </c>
      <c r="B54" s="26" t="s">
        <v>46</v>
      </c>
      <c r="C54" s="27">
        <v>36285.360000000001</v>
      </c>
      <c r="D54" s="27" t="s">
        <v>32</v>
      </c>
      <c r="E54" s="25">
        <f>+(C54-C$7)/C$8</f>
        <v>-9355.4645756891478</v>
      </c>
      <c r="F54" s="1">
        <f>ROUND(2*E54,0)/2</f>
        <v>-9355.5</v>
      </c>
      <c r="G54" s="1">
        <f>+C54-(C$7+F54*C$8)</f>
        <v>1.6583025004365481E-2</v>
      </c>
      <c r="H54" s="1">
        <f>G54</f>
        <v>1.6583025004365481E-2</v>
      </c>
      <c r="I54" s="2"/>
      <c r="J54" s="2"/>
      <c r="O54" s="1">
        <f ca="1">+C$11+C$12*F54</f>
        <v>-0.15830197022916845</v>
      </c>
      <c r="Q54" s="80">
        <f>+C54-15018.5</f>
        <v>21266.86</v>
      </c>
      <c r="AB54" s="1" t="s">
        <v>47</v>
      </c>
      <c r="AG54" s="1" t="s">
        <v>45</v>
      </c>
    </row>
    <row r="55" spans="1:33">
      <c r="A55" s="25" t="s">
        <v>54</v>
      </c>
      <c r="B55" s="26" t="s">
        <v>43</v>
      </c>
      <c r="C55" s="27">
        <v>36286.514999999999</v>
      </c>
      <c r="D55" s="27" t="s">
        <v>32</v>
      </c>
      <c r="E55" s="25">
        <f>+(C55-C$7)/C$8</f>
        <v>-9352.9972888683405</v>
      </c>
      <c r="F55" s="1">
        <f>ROUND(2*E55,0)/2</f>
        <v>-9353</v>
      </c>
      <c r="G55" s="1">
        <f>+C55-(C$7+F55*C$8)</f>
        <v>1.269150001462549E-3</v>
      </c>
      <c r="H55" s="1">
        <f>G55</f>
        <v>1.269150001462549E-3</v>
      </c>
      <c r="I55" s="2"/>
      <c r="J55" s="2"/>
      <c r="O55" s="1">
        <f ca="1">+C$11+C$12*F55</f>
        <v>-0.15829017007533303</v>
      </c>
      <c r="Q55" s="80">
        <f>+C55-15018.5</f>
        <v>21268.014999999999</v>
      </c>
      <c r="AB55" s="1" t="s">
        <v>47</v>
      </c>
      <c r="AG55" s="1" t="s">
        <v>45</v>
      </c>
    </row>
    <row r="56" spans="1:33">
      <c r="A56" s="25" t="s">
        <v>54</v>
      </c>
      <c r="B56" s="26" t="s">
        <v>43</v>
      </c>
      <c r="C56" s="27">
        <v>36287.449999999997</v>
      </c>
      <c r="D56" s="27" t="s">
        <v>32</v>
      </c>
      <c r="E56" s="25">
        <f>+(C56-C$7)/C$8</f>
        <v>-9350.9999614419739</v>
      </c>
      <c r="F56" s="1">
        <f>ROUND(2*E56,0)/2</f>
        <v>-9351</v>
      </c>
      <c r="G56" s="1">
        <f>+C56-(C$7+F56*C$8)</f>
        <v>1.804999919841066E-5</v>
      </c>
      <c r="H56" s="1">
        <f>G56</f>
        <v>1.804999919841066E-5</v>
      </c>
      <c r="I56" s="2"/>
      <c r="J56" s="2"/>
      <c r="O56" s="1">
        <f ca="1">+C$11+C$12*F56</f>
        <v>-0.15828072995226466</v>
      </c>
      <c r="Q56" s="80">
        <f>+C56-15018.5</f>
        <v>21268.949999999997</v>
      </c>
      <c r="AB56" s="1" t="s">
        <v>44</v>
      </c>
      <c r="AG56" s="1" t="s">
        <v>45</v>
      </c>
    </row>
    <row r="57" spans="1:33">
      <c r="A57" s="25" t="s">
        <v>42</v>
      </c>
      <c r="B57" s="26" t="s">
        <v>43</v>
      </c>
      <c r="C57" s="27">
        <v>36612.491999999998</v>
      </c>
      <c r="D57" s="27" t="s">
        <v>32</v>
      </c>
      <c r="E57" s="25">
        <f>+(C57-C$7)/C$8</f>
        <v>-8656.652045589055</v>
      </c>
      <c r="F57" s="1">
        <f>ROUND(2*E57,0)/2</f>
        <v>-8656.5</v>
      </c>
      <c r="G57" s="1">
        <f>+C57-(C$7+F57*C$8)</f>
        <v>-7.1176425000885502E-2</v>
      </c>
      <c r="H57" s="1">
        <f>G57</f>
        <v>-7.1176425000885502E-2</v>
      </c>
      <c r="I57" s="2"/>
      <c r="J57" s="2"/>
      <c r="O57" s="1">
        <f ca="1">+C$11+C$12*F57</f>
        <v>-0.15500264721678131</v>
      </c>
      <c r="Q57" s="80">
        <f>+C57-15018.5</f>
        <v>21593.991999999998</v>
      </c>
      <c r="AB57" s="1" t="s">
        <v>44</v>
      </c>
      <c r="AG57" s="1" t="s">
        <v>45</v>
      </c>
    </row>
    <row r="58" spans="1:33">
      <c r="A58" s="25" t="s">
        <v>42</v>
      </c>
      <c r="B58" s="26" t="s">
        <v>46</v>
      </c>
      <c r="C58" s="27">
        <v>36614.46</v>
      </c>
      <c r="D58" s="27" t="s">
        <v>32</v>
      </c>
      <c r="E58" s="25">
        <f>+(C58-C$7)/C$8</f>
        <v>-8652.448045187879</v>
      </c>
      <c r="F58" s="1">
        <f>ROUND(2*E58,0)/2</f>
        <v>-8652.5</v>
      </c>
      <c r="G58" s="1">
        <f>+C58-(C$7+F58*C$8)</f>
        <v>2.4321374999999534E-2</v>
      </c>
      <c r="H58" s="1">
        <f>G58</f>
        <v>2.4321374999999534E-2</v>
      </c>
      <c r="I58" s="2"/>
      <c r="J58" s="2"/>
      <c r="O58" s="1">
        <f ca="1">+C$11+C$12*F58</f>
        <v>-0.15498376697064462</v>
      </c>
      <c r="Q58" s="80">
        <f>+C58-15018.5</f>
        <v>21595.96</v>
      </c>
      <c r="AB58" s="1" t="s">
        <v>44</v>
      </c>
      <c r="AG58" s="1" t="s">
        <v>45</v>
      </c>
    </row>
    <row r="59" spans="1:33">
      <c r="A59" s="25" t="s">
        <v>42</v>
      </c>
      <c r="B59" s="26" t="s">
        <v>43</v>
      </c>
      <c r="C59" s="27">
        <v>36658.343000000001</v>
      </c>
      <c r="D59" s="27" t="s">
        <v>32</v>
      </c>
      <c r="E59" s="25">
        <f>+(C59-C$7)/C$8</f>
        <v>-8558.7060992505085</v>
      </c>
      <c r="F59" s="1">
        <f>ROUND(2*E59,0)/2</f>
        <v>-8558.5</v>
      </c>
      <c r="G59" s="1">
        <f>+C59-(C$7+F59*C$8)</f>
        <v>-9.6480325002630707E-2</v>
      </c>
      <c r="H59" s="1">
        <f>G59</f>
        <v>-9.6480325002630707E-2</v>
      </c>
      <c r="I59" s="2"/>
      <c r="J59" s="2"/>
      <c r="O59" s="1">
        <f ca="1">+C$11+C$12*F59</f>
        <v>-0.15454008118643231</v>
      </c>
      <c r="Q59" s="80">
        <f>+C59-15018.5</f>
        <v>21639.843000000001</v>
      </c>
      <c r="AB59" s="1" t="s">
        <v>44</v>
      </c>
      <c r="AG59" s="1" t="s">
        <v>45</v>
      </c>
    </row>
    <row r="60" spans="1:33">
      <c r="A60" s="25" t="s">
        <v>42</v>
      </c>
      <c r="B60" s="26" t="s">
        <v>43</v>
      </c>
      <c r="C60" s="27">
        <v>36663.372000000003</v>
      </c>
      <c r="D60" s="27" t="s">
        <v>32</v>
      </c>
      <c r="E60" s="25">
        <f>+(C60-C$7)/C$8</f>
        <v>-8547.9632547294132</v>
      </c>
      <c r="F60" s="1">
        <f>ROUND(2*E60,0)/2</f>
        <v>-8548</v>
      </c>
      <c r="G60" s="1">
        <f>+C60-(C$7+F60*C$8)</f>
        <v>1.7201400005433243E-2</v>
      </c>
      <c r="H60" s="1">
        <f>G60</f>
        <v>1.7201400005433243E-2</v>
      </c>
      <c r="I60" s="2"/>
      <c r="J60" s="2"/>
      <c r="O60" s="1">
        <f ca="1">+C$11+C$12*F60</f>
        <v>-0.1544905205403235</v>
      </c>
      <c r="Q60" s="80">
        <f>+C60-15018.5</f>
        <v>21644.872000000003</v>
      </c>
      <c r="AB60" s="1" t="s">
        <v>44</v>
      </c>
      <c r="AG60" s="1" t="s">
        <v>45</v>
      </c>
    </row>
    <row r="61" spans="1:33">
      <c r="A61" s="25" t="s">
        <v>42</v>
      </c>
      <c r="B61" s="26" t="s">
        <v>43</v>
      </c>
      <c r="C61" s="27">
        <v>37022.387000000002</v>
      </c>
      <c r="D61" s="27" t="s">
        <v>32</v>
      </c>
      <c r="E61" s="25">
        <f>+(C61-C$7)/C$8</f>
        <v>-7781.0429274795988</v>
      </c>
      <c r="F61" s="1">
        <f>ROUND(2*E61,0)/2</f>
        <v>-7781</v>
      </c>
      <c r="G61" s="1">
        <f>+C61-(C$7+F61*C$8)</f>
        <v>-2.0095449996006209E-2</v>
      </c>
      <c r="H61" s="1">
        <f>G61</f>
        <v>-2.0095449996006209E-2</v>
      </c>
      <c r="I61" s="2"/>
      <c r="J61" s="2"/>
      <c r="O61" s="1">
        <f ca="1">+C$11+C$12*F61</f>
        <v>-0.15087023334361255</v>
      </c>
      <c r="Q61" s="80">
        <f>+C61-15018.5</f>
        <v>22003.887000000002</v>
      </c>
      <c r="AB61" s="1" t="s">
        <v>47</v>
      </c>
      <c r="AG61" s="1" t="s">
        <v>45</v>
      </c>
    </row>
    <row r="62" spans="1:33">
      <c r="A62" s="25" t="s">
        <v>53</v>
      </c>
      <c r="B62" s="26" t="s">
        <v>43</v>
      </c>
      <c r="C62" s="27">
        <v>37051.42</v>
      </c>
      <c r="D62" s="27" t="s">
        <v>32</v>
      </c>
      <c r="E62" s="25">
        <f>+(C62-C$7)/C$8</f>
        <v>-7719.0232406669566</v>
      </c>
      <c r="F62" s="1">
        <f>ROUND(2*E62,0)/2</f>
        <v>-7719</v>
      </c>
      <c r="G62" s="1">
        <f>+C62-(C$7+F62*C$8)</f>
        <v>-1.0879549998207949E-2</v>
      </c>
      <c r="H62" s="1">
        <f>G62</f>
        <v>-1.0879549998207949E-2</v>
      </c>
      <c r="I62" s="2"/>
      <c r="J62" s="2"/>
      <c r="O62" s="1">
        <f ca="1">+C$11+C$12*F62</f>
        <v>-0.15057758952849382</v>
      </c>
      <c r="Q62" s="80">
        <f>+C62-15018.5</f>
        <v>22032.92</v>
      </c>
      <c r="AB62" s="1" t="s">
        <v>47</v>
      </c>
      <c r="AG62" s="1" t="s">
        <v>45</v>
      </c>
    </row>
    <row r="63" spans="1:33">
      <c r="A63" s="25" t="s">
        <v>55</v>
      </c>
      <c r="B63" s="26" t="s">
        <v>43</v>
      </c>
      <c r="C63" s="27">
        <v>38289.603999999999</v>
      </c>
      <c r="D63" s="27" t="s">
        <v>32</v>
      </c>
      <c r="E63" s="25">
        <f>+(C63-C$7)/C$8</f>
        <v>-5074.0405004597606</v>
      </c>
      <c r="F63" s="1">
        <f>ROUND(2*E63,0)/2</f>
        <v>-5074</v>
      </c>
      <c r="G63" s="1">
        <f>+C63-(C$7+F63*C$8)</f>
        <v>-1.8959300003189128E-2</v>
      </c>
      <c r="H63" s="1">
        <f>G63</f>
        <v>-1.8959300003189128E-2</v>
      </c>
      <c r="I63" s="2"/>
      <c r="J63" s="2"/>
      <c r="O63" s="1">
        <f ca="1">+C$11+C$12*F63</f>
        <v>-0.13809302677060539</v>
      </c>
      <c r="Q63" s="80">
        <f>+C63-15018.5</f>
        <v>23271.103999999999</v>
      </c>
      <c r="AB63" s="1" t="s">
        <v>47</v>
      </c>
      <c r="AG63" s="1" t="s">
        <v>45</v>
      </c>
    </row>
    <row r="64" spans="1:33">
      <c r="A64" s="25" t="s">
        <v>55</v>
      </c>
      <c r="B64" s="26" t="s">
        <v>46</v>
      </c>
      <c r="C64" s="27">
        <v>38553.404999999999</v>
      </c>
      <c r="D64" s="27" t="s">
        <v>32</v>
      </c>
      <c r="E64" s="25">
        <f>+(C64-C$7)/C$8</f>
        <v>-4510.5143267655458</v>
      </c>
      <c r="F64" s="1">
        <f>ROUND(2*E64,0)/2</f>
        <v>-4510.5</v>
      </c>
      <c r="G64" s="1">
        <f>+C64-(C$7+F64*C$8)</f>
        <v>-6.7067249983665533E-3</v>
      </c>
      <c r="H64" s="1">
        <f>G64</f>
        <v>-6.7067249983665533E-3</v>
      </c>
      <c r="I64" s="2"/>
      <c r="J64" s="2"/>
      <c r="O64" s="1">
        <f ca="1">+C$11+C$12*F64</f>
        <v>-0.13543327209609873</v>
      </c>
      <c r="Q64" s="80">
        <f>+C64-15018.5</f>
        <v>23534.904999999999</v>
      </c>
      <c r="AB64" s="1" t="s">
        <v>47</v>
      </c>
      <c r="AG64" s="1" t="s">
        <v>45</v>
      </c>
    </row>
    <row r="65" spans="1:33">
      <c r="A65" s="25" t="s">
        <v>55</v>
      </c>
      <c r="B65" s="26" t="s">
        <v>46</v>
      </c>
      <c r="C65" s="27">
        <v>39200.39</v>
      </c>
      <c r="D65" s="27" t="s">
        <v>32</v>
      </c>
      <c r="E65" s="25">
        <f>+(C65-C$7)/C$8</f>
        <v>-3128.4385139841233</v>
      </c>
      <c r="F65" s="1">
        <f>ROUND(2*E65,0)/2</f>
        <v>-3128.5</v>
      </c>
      <c r="G65" s="1">
        <f>+C65-(C$7+F65*C$8)</f>
        <v>2.8783175002899952E-2</v>
      </c>
      <c r="H65" s="1">
        <f>G65</f>
        <v>2.8783175002899952E-2</v>
      </c>
      <c r="I65" s="2"/>
      <c r="J65" s="2"/>
      <c r="O65" s="1">
        <f ca="1">+C$11+C$12*F65</f>
        <v>-0.1289101470558712</v>
      </c>
      <c r="Q65" s="80">
        <f>+C65-15018.5</f>
        <v>24181.89</v>
      </c>
      <c r="AB65" s="1" t="s">
        <v>47</v>
      </c>
      <c r="AG65" s="1" t="s">
        <v>45</v>
      </c>
    </row>
    <row r="66" spans="1:33">
      <c r="A66" s="25" t="s">
        <v>55</v>
      </c>
      <c r="B66" s="26" t="s">
        <v>43</v>
      </c>
      <c r="C66" s="27">
        <v>39967.368999999999</v>
      </c>
      <c r="D66" s="27" t="s">
        <v>32</v>
      </c>
      <c r="E66" s="25">
        <f>+(C66-C$7)/C$8</f>
        <v>-1490.0340304006074</v>
      </c>
      <c r="F66" s="1">
        <f>ROUND(2*E66,0)/2</f>
        <v>-1490</v>
      </c>
      <c r="G66" s="1">
        <f>+C66-(C$7+F66*C$8)</f>
        <v>-1.5930499997921288E-2</v>
      </c>
      <c r="H66" s="1">
        <f>G66</f>
        <v>-1.5930499997921288E-2</v>
      </c>
      <c r="I66" s="2"/>
      <c r="J66" s="2"/>
      <c r="O66" s="1">
        <f ca="1">+C$11+C$12*F66</f>
        <v>-0.12117632623212822</v>
      </c>
      <c r="Q66" s="80">
        <f>+C66-15018.5</f>
        <v>24948.868999999999</v>
      </c>
      <c r="AB66" s="1" t="s">
        <v>47</v>
      </c>
      <c r="AG66" s="1" t="s">
        <v>45</v>
      </c>
    </row>
    <row r="67" spans="1:33">
      <c r="A67" s="25" t="s">
        <v>55</v>
      </c>
      <c r="B67" s="26" t="s">
        <v>46</v>
      </c>
      <c r="C67" s="27">
        <v>40532.631999999998</v>
      </c>
      <c r="D67" s="27" t="s">
        <v>32</v>
      </c>
      <c r="E67" s="25">
        <f>+(C67-C$7)/C$8</f>
        <v>-282.53104322120856</v>
      </c>
      <c r="F67" s="1">
        <f>ROUND(2*E67,0)/2</f>
        <v>-282.5</v>
      </c>
      <c r="G67" s="1">
        <f>+C67-(C$7+F67*C$8)</f>
        <v>-1.4532125002006069E-2</v>
      </c>
      <c r="H67" s="1">
        <f>G67</f>
        <v>-1.4532125002006069E-2</v>
      </c>
      <c r="I67" s="2"/>
      <c r="J67" s="2"/>
      <c r="O67" s="1">
        <f ca="1">+C$11+C$12*F67</f>
        <v>-0.11547685192961395</v>
      </c>
      <c r="Q67" s="80">
        <f>+C67-15018.5</f>
        <v>25514.131999999998</v>
      </c>
      <c r="AB67" s="1" t="s">
        <v>47</v>
      </c>
      <c r="AG67" s="1" t="s">
        <v>45</v>
      </c>
    </row>
    <row r="68" spans="1:33">
      <c r="A68" s="25" t="s">
        <v>56</v>
      </c>
      <c r="B68" s="26"/>
      <c r="C68" s="27">
        <v>40664.892</v>
      </c>
      <c r="D68" s="27" t="s">
        <v>15</v>
      </c>
      <c r="E68" s="25">
        <f>+(C68-C$7)/C$8</f>
        <v>0</v>
      </c>
      <c r="F68" s="1">
        <f>ROUND(2*E68,0)/2</f>
        <v>0</v>
      </c>
      <c r="G68" s="1">
        <f>+C68-(C$7+F68*C$8)</f>
        <v>0</v>
      </c>
      <c r="H68" s="1">
        <f>G68</f>
        <v>0</v>
      </c>
      <c r="Q68" s="80">
        <f>+C68-15018.5</f>
        <v>25646.392</v>
      </c>
      <c r="AB68" s="1" t="s">
        <v>44</v>
      </c>
      <c r="AG68" s="1" t="s">
        <v>45</v>
      </c>
    </row>
    <row r="69" spans="1:33">
      <c r="A69" s="25" t="s">
        <v>57</v>
      </c>
      <c r="B69" s="26" t="s">
        <v>46</v>
      </c>
      <c r="C69" s="27">
        <v>42450.557000000001</v>
      </c>
      <c r="D69" s="27" t="s">
        <v>34</v>
      </c>
      <c r="E69" s="25">
        <f>+(C69-C$7)/C$8</f>
        <v>3814.5001912414327</v>
      </c>
      <c r="F69" s="1">
        <f>ROUND(2*E69,0)/2</f>
        <v>3814.5</v>
      </c>
      <c r="G69" s="1">
        <f>+C69-(C$7+F69*C$8)</f>
        <v>8.9524997747503221E-5</v>
      </c>
      <c r="H69" s="28"/>
      <c r="I69" s="2"/>
      <c r="J69" s="1">
        <f>G69</f>
        <v>8.9524997747503221E-5</v>
      </c>
      <c r="O69" s="1">
        <f ca="1">+C$11+C$12*F69</f>
        <v>-9.6138759824105857E-2</v>
      </c>
      <c r="Q69" s="80">
        <f>+C69-15018.5</f>
        <v>27432.057000000001</v>
      </c>
      <c r="AB69" s="1" t="s">
        <v>47</v>
      </c>
      <c r="AC69" s="1">
        <v>6</v>
      </c>
      <c r="AE69" s="1" t="s">
        <v>58</v>
      </c>
      <c r="AG69" s="1" t="s">
        <v>49</v>
      </c>
    </row>
    <row r="70" spans="1:33">
      <c r="A70" s="25" t="s">
        <v>59</v>
      </c>
      <c r="B70" s="26"/>
      <c r="C70" s="27">
        <v>42451.255499999999</v>
      </c>
      <c r="D70" s="27"/>
      <c r="E70" s="25">
        <f>+(C70-C$7)/C$8</f>
        <v>3815.9923123187773</v>
      </c>
      <c r="F70" s="1">
        <f>ROUND(2*E70,0)/2</f>
        <v>3816</v>
      </c>
      <c r="G70" s="1">
        <f>+C70-(C$7+F70*C$8)</f>
        <v>-3.5988000017823651E-3</v>
      </c>
      <c r="I70" s="2">
        <f>G70</f>
        <v>-3.5988000017823651E-3</v>
      </c>
      <c r="Q70" s="80">
        <f>+C70-15018.5</f>
        <v>27432.755499999999</v>
      </c>
      <c r="AB70" s="1" t="s">
        <v>47</v>
      </c>
      <c r="AC70" s="1">
        <v>7</v>
      </c>
      <c r="AE70" s="1" t="s">
        <v>58</v>
      </c>
      <c r="AG70" s="1" t="s">
        <v>49</v>
      </c>
    </row>
    <row r="71" spans="1:33">
      <c r="A71" s="25" t="s">
        <v>59</v>
      </c>
      <c r="B71" s="26" t="s">
        <v>46</v>
      </c>
      <c r="C71" s="27">
        <v>42452.430800000002</v>
      </c>
      <c r="D71" s="27"/>
      <c r="E71" s="25">
        <f>+(C71-C$7)/C$8</f>
        <v>3818.5029635746268</v>
      </c>
      <c r="F71" s="1">
        <f>ROUND(2*E71,0)/2</f>
        <v>3818.5</v>
      </c>
      <c r="G71" s="1">
        <f>+C71-(C$7+F71*C$8)</f>
        <v>1.3873249990865588E-3</v>
      </c>
      <c r="I71" s="2">
        <f>G71</f>
        <v>1.3873249990865588E-3</v>
      </c>
      <c r="Q71" s="80">
        <f>+C71-15018.5</f>
        <v>27433.930800000002</v>
      </c>
      <c r="AB71" s="1" t="s">
        <v>47</v>
      </c>
      <c r="AC71" s="1">
        <v>8</v>
      </c>
      <c r="AE71" s="1" t="s">
        <v>58</v>
      </c>
      <c r="AG71" s="1" t="s">
        <v>49</v>
      </c>
    </row>
    <row r="72" spans="1:33">
      <c r="A72" s="25" t="s">
        <v>59</v>
      </c>
      <c r="B72" s="26"/>
      <c r="C72" s="27">
        <v>42452.662300000004</v>
      </c>
      <c r="D72" s="27"/>
      <c r="E72" s="25">
        <f>+(C72-C$7)/C$8</f>
        <v>3818.9974890283252</v>
      </c>
      <c r="F72" s="1">
        <f>ROUND(2*E72,0)/2</f>
        <v>3819</v>
      </c>
      <c r="G72" s="1">
        <f>+C72-(C$7+F72*C$8)</f>
        <v>-1.1754499937524088E-3</v>
      </c>
      <c r="I72" s="2">
        <f>G72</f>
        <v>-1.1754499937524088E-3</v>
      </c>
      <c r="Q72" s="80">
        <f>+C72-15018.5</f>
        <v>27434.162300000004</v>
      </c>
      <c r="AB72" s="1" t="s">
        <v>47</v>
      </c>
      <c r="AG72" s="1" t="s">
        <v>45</v>
      </c>
    </row>
    <row r="73" spans="1:33">
      <c r="A73" s="25" t="s">
        <v>59</v>
      </c>
      <c r="B73" s="26" t="s">
        <v>46</v>
      </c>
      <c r="C73" s="27">
        <v>42454.303999999996</v>
      </c>
      <c r="D73" s="27"/>
      <c r="E73" s="25">
        <f>+(C73-C$7)/C$8</f>
        <v>3822.504454200367</v>
      </c>
      <c r="F73" s="1">
        <f>ROUND(2*E73,0)/2</f>
        <v>3822.5</v>
      </c>
      <c r="G73" s="1">
        <f>+C73-(C$7+F73*C$8)</f>
        <v>2.0851249937550165E-3</v>
      </c>
      <c r="I73" s="2">
        <f>G73</f>
        <v>2.0851249937550165E-3</v>
      </c>
      <c r="Q73" s="80">
        <f>+C73-15018.5</f>
        <v>27435.803999999996</v>
      </c>
      <c r="AB73" s="1" t="s">
        <v>47</v>
      </c>
      <c r="AC73" s="1">
        <v>8</v>
      </c>
      <c r="AE73" s="1" t="s">
        <v>58</v>
      </c>
      <c r="AG73" s="1" t="s">
        <v>49</v>
      </c>
    </row>
    <row r="74" spans="1:33">
      <c r="A74" s="25" t="s">
        <v>60</v>
      </c>
      <c r="B74" s="26" t="s">
        <v>46</v>
      </c>
      <c r="C74" s="27">
        <v>42461.326000000001</v>
      </c>
      <c r="D74" s="27"/>
      <c r="E74" s="25">
        <f>+(C74-C$7)/C$8</f>
        <v>3837.5047035992825</v>
      </c>
      <c r="F74" s="1">
        <f>ROUND(2*E74,0)/2</f>
        <v>3837.5</v>
      </c>
      <c r="G74" s="1">
        <f>+C74-(C$7+F74*C$8)</f>
        <v>2.2018750023562461E-3</v>
      </c>
      <c r="I74" s="2">
        <f>G74</f>
        <v>2.2018750023562461E-3</v>
      </c>
      <c r="Q74" s="80">
        <f>+C74-15018.5</f>
        <v>27442.826000000001</v>
      </c>
      <c r="AB74" s="1" t="s">
        <v>47</v>
      </c>
      <c r="AC74" s="1">
        <v>7</v>
      </c>
      <c r="AE74" s="1" t="s">
        <v>58</v>
      </c>
      <c r="AG74" s="1" t="s">
        <v>49</v>
      </c>
    </row>
    <row r="75" spans="1:33">
      <c r="A75" s="25" t="s">
        <v>60</v>
      </c>
      <c r="B75" s="26"/>
      <c r="C75" s="27">
        <v>42464.347999999998</v>
      </c>
      <c r="D75" s="27"/>
      <c r="E75" s="25">
        <f>+(C75-C$7)/C$8</f>
        <v>3843.9602367356329</v>
      </c>
      <c r="F75" s="1">
        <f>ROUND(2*E75,0)/2</f>
        <v>3844</v>
      </c>
      <c r="G75" s="1">
        <f>+C75-(C$7+F75*C$8)</f>
        <v>-1.8614200002048165E-2</v>
      </c>
      <c r="I75" s="2">
        <f>G75</f>
        <v>-1.8614200002048165E-2</v>
      </c>
      <c r="Q75" s="80">
        <f>+C75-15018.5</f>
        <v>27445.847999999998</v>
      </c>
      <c r="AB75" s="1" t="s">
        <v>47</v>
      </c>
      <c r="AC75" s="1">
        <v>8</v>
      </c>
      <c r="AE75" s="1" t="s">
        <v>58</v>
      </c>
      <c r="AG75" s="1" t="s">
        <v>49</v>
      </c>
    </row>
    <row r="76" spans="1:33">
      <c r="A76" s="25" t="s">
        <v>60</v>
      </c>
      <c r="B76" s="26"/>
      <c r="C76" s="27">
        <v>42464.351000000002</v>
      </c>
      <c r="D76" s="27"/>
      <c r="E76" s="25">
        <f>+(C76-C$7)/C$8</f>
        <v>3843.9666452728388</v>
      </c>
      <c r="F76" s="1">
        <f>ROUND(2*E76,0)/2</f>
        <v>3844</v>
      </c>
      <c r="G76" s="1">
        <f>+C76-(C$7+F76*C$8)</f>
        <v>-1.5614199997799005E-2</v>
      </c>
      <c r="I76" s="2">
        <f>G76</f>
        <v>-1.5614199997799005E-2</v>
      </c>
      <c r="Q76" s="80">
        <f>+C76-15018.5</f>
        <v>27445.851000000002</v>
      </c>
      <c r="AB76" s="1" t="s">
        <v>47</v>
      </c>
      <c r="AC76" s="1">
        <v>8</v>
      </c>
      <c r="AE76" s="1" t="s">
        <v>58</v>
      </c>
      <c r="AG76" s="1" t="s">
        <v>49</v>
      </c>
    </row>
    <row r="77" spans="1:33">
      <c r="A77" s="25" t="s">
        <v>59</v>
      </c>
      <c r="B77" s="26" t="s">
        <v>46</v>
      </c>
      <c r="C77" s="27">
        <v>42472.557999999997</v>
      </c>
      <c r="D77" s="27"/>
      <c r="E77" s="25">
        <f>+(C77-C$7)/C$8</f>
        <v>3861.4982668645139</v>
      </c>
      <c r="F77" s="1">
        <f>ROUND(2*E77,0)/2</f>
        <v>3861.5</v>
      </c>
      <c r="G77" s="1">
        <f>+C77-(C$7+F77*C$8)</f>
        <v>-8.1132500054081902E-4</v>
      </c>
      <c r="I77" s="2">
        <f>G77</f>
        <v>-8.1132500054081902E-4</v>
      </c>
      <c r="Q77" s="80">
        <f>+C77-15018.5</f>
        <v>27454.057999999997</v>
      </c>
      <c r="AB77" s="1" t="s">
        <v>47</v>
      </c>
      <c r="AG77" s="1" t="s">
        <v>45</v>
      </c>
    </row>
    <row r="78" spans="1:33">
      <c r="A78" s="25" t="s">
        <v>59</v>
      </c>
      <c r="B78" s="26" t="s">
        <v>46</v>
      </c>
      <c r="C78" s="27">
        <v>42524.517999999996</v>
      </c>
      <c r="D78" s="27"/>
      <c r="E78" s="25">
        <f>+(C78-C$7)/C$8</f>
        <v>3972.4941311150324</v>
      </c>
      <c r="F78" s="1">
        <f>ROUND(2*E78,0)/2</f>
        <v>3972.5</v>
      </c>
      <c r="G78" s="1">
        <f>+C78-(C$7+F78*C$8)</f>
        <v>-2.7473750014905818E-3</v>
      </c>
      <c r="I78" s="2">
        <f>G78</f>
        <v>-2.7473750014905818E-3</v>
      </c>
      <c r="Q78" s="80">
        <f>+C78-15018.5</f>
        <v>27506.017999999996</v>
      </c>
      <c r="AB78" s="1" t="s">
        <v>47</v>
      </c>
      <c r="AG78" s="1" t="s">
        <v>45</v>
      </c>
    </row>
    <row r="79" spans="1:33">
      <c r="A79" s="25" t="s">
        <v>61</v>
      </c>
      <c r="B79" s="26"/>
      <c r="C79" s="27">
        <v>43925.625999999997</v>
      </c>
      <c r="D79" s="27"/>
      <c r="E79" s="25">
        <f>+(C79-C$7)/C$8</f>
        <v>6965.511709412137</v>
      </c>
      <c r="F79" s="1">
        <f>ROUND(2*E79,0)/2</f>
        <v>6965.5</v>
      </c>
      <c r="G79" s="1">
        <f>+C79-(C$7+F79*C$8)</f>
        <v>5.4814749964862131E-3</v>
      </c>
      <c r="I79" s="2">
        <f>G79</f>
        <v>5.4814749964862131E-3</v>
      </c>
      <c r="Q79" s="80">
        <f>+C79-15018.5</f>
        <v>28907.125999999997</v>
      </c>
      <c r="AB79" s="1" t="s">
        <v>47</v>
      </c>
      <c r="AG79" s="1" t="s">
        <v>45</v>
      </c>
    </row>
    <row r="80" spans="1:33">
      <c r="A80" s="25" t="s">
        <v>62</v>
      </c>
      <c r="B80" s="26" t="s">
        <v>46</v>
      </c>
      <c r="C80" s="27">
        <v>44298.284</v>
      </c>
      <c r="D80" s="27"/>
      <c r="E80" s="25">
        <f>+(C80-C$7)/C$8</f>
        <v>7761.5759276544504</v>
      </c>
      <c r="F80" s="1">
        <f>ROUND(2*E80,0)/2</f>
        <v>7761.5</v>
      </c>
      <c r="G80" s="1">
        <f>+C80-(C$7+F80*C$8)</f>
        <v>3.5543674996006303E-2</v>
      </c>
      <c r="I80" s="2">
        <f>G80</f>
        <v>3.5543674996006303E-2</v>
      </c>
      <c r="Q80" s="80">
        <f>+C80-15018.5</f>
        <v>29279.784</v>
      </c>
      <c r="AB80" s="1" t="s">
        <v>47</v>
      </c>
      <c r="AG80" s="1" t="s">
        <v>45</v>
      </c>
    </row>
    <row r="81" spans="1:33">
      <c r="A81" s="25" t="s">
        <v>63</v>
      </c>
      <c r="B81" s="26"/>
      <c r="C81" s="27">
        <v>44342.387000000002</v>
      </c>
      <c r="D81" s="27"/>
      <c r="E81" s="25">
        <f>+(C81-C$7)/C$8</f>
        <v>7855.7878329862633</v>
      </c>
      <c r="F81" s="1">
        <f>ROUND(2*E81,0)/2</f>
        <v>7856</v>
      </c>
      <c r="G81" s="1">
        <f>+C81-(C$7+F81*C$8)</f>
        <v>-9.9320799999986775E-2</v>
      </c>
      <c r="I81" s="2">
        <f>G81</f>
        <v>-9.9320799999986775E-2</v>
      </c>
      <c r="Q81" s="80">
        <f>+C81-15018.5</f>
        <v>29323.887000000002</v>
      </c>
      <c r="AB81" s="1" t="s">
        <v>47</v>
      </c>
      <c r="AG81" s="1" t="s">
        <v>45</v>
      </c>
    </row>
    <row r="82" spans="1:33">
      <c r="A82" s="25" t="s">
        <v>64</v>
      </c>
      <c r="B82" s="26"/>
      <c r="C82" s="27">
        <v>44371.447999999997</v>
      </c>
      <c r="D82" s="27"/>
      <c r="E82" s="25">
        <f>+(C82-C$7)/C$8</f>
        <v>7917.8673328127397</v>
      </c>
      <c r="F82" s="1">
        <f>ROUND(2*E82,0)/2</f>
        <v>7918</v>
      </c>
      <c r="G82" s="1">
        <f>+C82-(C$7+F82*C$8)</f>
        <v>-6.2104900003760122E-2</v>
      </c>
      <c r="I82" s="2">
        <f>G82</f>
        <v>-6.2104900003760122E-2</v>
      </c>
      <c r="Q82" s="80">
        <f>+C82-15018.5</f>
        <v>29352.947999999997</v>
      </c>
      <c r="AB82" s="1" t="s">
        <v>47</v>
      </c>
      <c r="AG82" s="1" t="s">
        <v>45</v>
      </c>
    </row>
    <row r="83" spans="1:33">
      <c r="A83" s="25" t="s">
        <v>61</v>
      </c>
      <c r="B83" s="26"/>
      <c r="C83" s="27">
        <v>44372.453000000001</v>
      </c>
      <c r="D83" s="27"/>
      <c r="E83" s="25">
        <f>+(C83-C$7)/C$8</f>
        <v>7920.014192773715</v>
      </c>
      <c r="F83" s="1">
        <f>ROUND(2*E83,0)/2</f>
        <v>7920</v>
      </c>
      <c r="G83" s="1">
        <f>+C83-(C$7+F83*C$8)</f>
        <v>6.6440000009606592E-3</v>
      </c>
      <c r="I83" s="2">
        <f>G83</f>
        <v>6.6440000009606592E-3</v>
      </c>
      <c r="Q83" s="80">
        <f>+C83-15018.5</f>
        <v>29353.953000000001</v>
      </c>
      <c r="AB83" s="1" t="s">
        <v>47</v>
      </c>
      <c r="AG83" s="1" t="s">
        <v>45</v>
      </c>
    </row>
    <row r="84" spans="1:33">
      <c r="A84" s="25" t="s">
        <v>65</v>
      </c>
      <c r="B84" s="26"/>
      <c r="C84" s="27">
        <v>45051.459000000003</v>
      </c>
      <c r="D84" s="27"/>
      <c r="E84" s="25">
        <f>+(C84-C$7)/C$8</f>
        <v>9370.4925954159153</v>
      </c>
      <c r="F84" s="1">
        <f>ROUND(2*E84,0)/2</f>
        <v>9370.5</v>
      </c>
      <c r="G84" s="1">
        <f>+C84-(C$7+F84*C$8)</f>
        <v>-3.466274996753782E-3</v>
      </c>
      <c r="I84" s="2">
        <f>G84</f>
        <v>-3.466274996753782E-3</v>
      </c>
      <c r="Q84" s="80">
        <f>+C84-15018.5</f>
        <v>30032.959000000003</v>
      </c>
      <c r="AB84" s="1" t="s">
        <v>47</v>
      </c>
      <c r="AG84" s="1" t="s">
        <v>45</v>
      </c>
    </row>
    <row r="85" spans="1:33">
      <c r="A85" s="25" t="s">
        <v>65</v>
      </c>
      <c r="B85" s="26"/>
      <c r="C85" s="27">
        <v>45107.41</v>
      </c>
      <c r="D85" s="27"/>
      <c r="E85" s="25">
        <f>+(C85-C$7)/C$8</f>
        <v>9490.0139503173959</v>
      </c>
      <c r="F85" s="1">
        <f>ROUND(2*E85,0)/2</f>
        <v>9490</v>
      </c>
      <c r="G85" s="1">
        <f>+C85-(C$7+F85*C$8)</f>
        <v>6.5305000025546178E-3</v>
      </c>
      <c r="I85" s="2">
        <f>G85</f>
        <v>6.5305000025546178E-3</v>
      </c>
      <c r="Q85" s="80">
        <f>+C85-15018.5</f>
        <v>30088.910000000003</v>
      </c>
      <c r="AB85" s="1" t="s">
        <v>47</v>
      </c>
      <c r="AC85" s="1">
        <v>9</v>
      </c>
      <c r="AE85" s="1" t="s">
        <v>58</v>
      </c>
      <c r="AG85" s="1" t="s">
        <v>49</v>
      </c>
    </row>
    <row r="86" spans="1:33">
      <c r="A86" s="25" t="s">
        <v>65</v>
      </c>
      <c r="B86" s="26"/>
      <c r="C86" s="27">
        <v>45781.273999999998</v>
      </c>
      <c r="D86" s="27"/>
      <c r="E86" s="25">
        <f>+(C86-C$7)/C$8</f>
        <v>10929.508120204073</v>
      </c>
      <c r="F86" s="1">
        <f>ROUND(2*E86,0)/2</f>
        <v>10929.5</v>
      </c>
      <c r="G86" s="1">
        <f>+C86-(C$7+F86*C$8)</f>
        <v>3.8012749937479384E-3</v>
      </c>
      <c r="I86" s="2">
        <f>G86</f>
        <v>3.8012749937479384E-3</v>
      </c>
      <c r="Q86" s="80">
        <f>+C86-15018.5</f>
        <v>30762.773999999998</v>
      </c>
      <c r="AB86" s="1" t="s">
        <v>47</v>
      </c>
      <c r="AC86" s="1">
        <v>9</v>
      </c>
      <c r="AE86" s="1" t="s">
        <v>58</v>
      </c>
      <c r="AG86" s="1" t="s">
        <v>49</v>
      </c>
    </row>
    <row r="87" spans="1:33">
      <c r="A87" s="25" t="s">
        <v>65</v>
      </c>
      <c r="B87" s="26"/>
      <c r="C87" s="27">
        <v>45809.360999999997</v>
      </c>
      <c r="D87" s="27"/>
      <c r="E87" s="25">
        <f>+(C87-C$7)/C$8</f>
        <v>10989.506981620631</v>
      </c>
      <c r="F87" s="1">
        <f>ROUND(2*E87,0)/2</f>
        <v>10989.5</v>
      </c>
      <c r="G87" s="1">
        <f>+C87-(C$7+F87*C$8)</f>
        <v>3.2682749952073209E-3</v>
      </c>
      <c r="I87" s="2">
        <f>G87</f>
        <v>3.2682749952073209E-3</v>
      </c>
      <c r="Q87" s="80">
        <f>+C87-15018.5</f>
        <v>30790.860999999997</v>
      </c>
      <c r="AB87" s="1" t="s">
        <v>47</v>
      </c>
      <c r="AG87" s="1" t="s">
        <v>45</v>
      </c>
    </row>
    <row r="88" spans="1:33">
      <c r="A88" s="25" t="s">
        <v>66</v>
      </c>
      <c r="B88" s="26"/>
      <c r="C88" s="27">
        <v>45809.362000000001</v>
      </c>
      <c r="D88" s="27"/>
      <c r="E88" s="25">
        <f>+(C88-C$7)/C$8</f>
        <v>10989.509117799704</v>
      </c>
      <c r="F88" s="1">
        <f>ROUND(2*E88,0)/2</f>
        <v>10989.5</v>
      </c>
      <c r="G88" s="1">
        <f>+C88-(C$7+F88*C$8)</f>
        <v>4.2682749990490265E-3</v>
      </c>
      <c r="I88" s="2">
        <f>G88</f>
        <v>4.2682749990490265E-3</v>
      </c>
      <c r="Q88" s="80">
        <f>+C88-15018.5</f>
        <v>30790.862000000001</v>
      </c>
      <c r="AB88" s="1" t="s">
        <v>47</v>
      </c>
      <c r="AC88" s="1">
        <v>10</v>
      </c>
      <c r="AE88" s="1" t="s">
        <v>58</v>
      </c>
      <c r="AG88" s="1" t="s">
        <v>49</v>
      </c>
    </row>
    <row r="89" spans="1:33">
      <c r="A89" s="25" t="s">
        <v>66</v>
      </c>
      <c r="B89" s="26"/>
      <c r="C89" s="27">
        <v>46035.476000000002</v>
      </c>
      <c r="D89" s="27"/>
      <c r="E89" s="25">
        <f>+(C89-C$7)/C$8</f>
        <v>11472.529111047244</v>
      </c>
      <c r="F89" s="1">
        <f>ROUND(2*E89,0)/2</f>
        <v>11472.5</v>
      </c>
      <c r="G89" s="1">
        <f>+C89-(C$7+F89*C$8)</f>
        <v>1.3627625005028676E-2</v>
      </c>
      <c r="I89" s="2">
        <f>G89</f>
        <v>1.3627625005028676E-2</v>
      </c>
      <c r="Q89" s="80">
        <f>+C89-15018.5</f>
        <v>31016.976000000002</v>
      </c>
      <c r="AB89" s="1" t="s">
        <v>47</v>
      </c>
      <c r="AG89" s="1" t="s">
        <v>45</v>
      </c>
    </row>
    <row r="90" spans="1:33">
      <c r="A90" s="25" t="s">
        <v>66</v>
      </c>
      <c r="B90" s="26"/>
      <c r="C90" s="27">
        <v>46109.434999999998</v>
      </c>
      <c r="D90" s="27"/>
      <c r="E90" s="25">
        <f>+(C90-C$7)/C$8</f>
        <v>11630.518778562711</v>
      </c>
      <c r="F90" s="1">
        <f>ROUND(2*E90,0)/2</f>
        <v>11630.5</v>
      </c>
      <c r="G90" s="1">
        <f>+C90-(C$7+F90*C$8)</f>
        <v>8.79072499810718E-3</v>
      </c>
      <c r="I90" s="2">
        <f>G90</f>
        <v>8.79072499810718E-3</v>
      </c>
      <c r="Q90" s="80">
        <f>+C90-15018.5</f>
        <v>31090.934999999998</v>
      </c>
      <c r="AB90" s="1" t="s">
        <v>47</v>
      </c>
      <c r="AG90" s="1" t="s">
        <v>45</v>
      </c>
    </row>
    <row r="91" spans="1:33">
      <c r="A91" s="25" t="s">
        <v>67</v>
      </c>
      <c r="B91" s="26" t="s">
        <v>46</v>
      </c>
      <c r="C91" s="27">
        <v>46118.341</v>
      </c>
      <c r="D91" s="27"/>
      <c r="E91" s="25">
        <f>+(C91-C$7)/C$8</f>
        <v>11649.543589321285</v>
      </c>
      <c r="F91" s="1">
        <f>ROUND(2*E91,0)/2</f>
        <v>11649.5</v>
      </c>
      <c r="G91" s="1">
        <f>+C91-(C$7+F91*C$8)</f>
        <v>2.0405274997756351E-2</v>
      </c>
      <c r="I91" s="2">
        <f>G91</f>
        <v>2.0405274997756351E-2</v>
      </c>
      <c r="Q91" s="80">
        <f>+C91-15018.5</f>
        <v>31099.841</v>
      </c>
      <c r="AB91" s="1" t="s">
        <v>47</v>
      </c>
      <c r="AG91" s="1" t="s">
        <v>45</v>
      </c>
    </row>
    <row r="92" spans="1:33">
      <c r="A92" s="25" t="s">
        <v>68</v>
      </c>
      <c r="B92" s="26" t="s">
        <v>46</v>
      </c>
      <c r="C92" s="27">
        <v>46535.411</v>
      </c>
      <c r="D92" s="27"/>
      <c r="E92" s="25">
        <f>+(C92-C$7)/C$8</f>
        <v>12540.479792226681</v>
      </c>
      <c r="F92" s="1">
        <f>ROUND(2*E92,0)/2</f>
        <v>12540.5</v>
      </c>
      <c r="G92" s="1">
        <f>+C92-(C$7+F92*C$8)</f>
        <v>-9.4597749994136393E-3</v>
      </c>
      <c r="I92" s="2">
        <f>G92</f>
        <v>-9.4597749994136393E-3</v>
      </c>
      <c r="Q92" s="80">
        <f>+C92-15018.5</f>
        <v>31516.911</v>
      </c>
      <c r="AB92" s="1" t="s">
        <v>47</v>
      </c>
      <c r="AC92" s="1">
        <v>8</v>
      </c>
      <c r="AE92" s="1" t="s">
        <v>58</v>
      </c>
      <c r="AG92" s="1" t="s">
        <v>49</v>
      </c>
    </row>
    <row r="93" spans="1:33">
      <c r="A93" s="25" t="s">
        <v>68</v>
      </c>
      <c r="B93" s="26" t="s">
        <v>46</v>
      </c>
      <c r="C93" s="27">
        <v>46535.415999999997</v>
      </c>
      <c r="D93" s="27"/>
      <c r="E93" s="25">
        <f>+(C93-C$7)/C$8</f>
        <v>12540.490473122003</v>
      </c>
      <c r="F93" s="1">
        <f>ROUND(2*E93,0)/2</f>
        <v>12540.5</v>
      </c>
      <c r="G93" s="1">
        <f>+C93-(C$7+F93*C$8)</f>
        <v>-4.459775002032984E-3</v>
      </c>
      <c r="I93" s="2">
        <f>G93</f>
        <v>-4.459775002032984E-3</v>
      </c>
      <c r="Q93" s="80">
        <f>+C93-15018.5</f>
        <v>31516.915999999997</v>
      </c>
      <c r="AB93" s="1" t="s">
        <v>47</v>
      </c>
      <c r="AC93" s="1">
        <v>6</v>
      </c>
      <c r="AE93" s="1" t="s">
        <v>58</v>
      </c>
      <c r="AG93" s="1" t="s">
        <v>49</v>
      </c>
    </row>
    <row r="94" spans="1:33">
      <c r="A94" s="25" t="s">
        <v>68</v>
      </c>
      <c r="B94" s="26"/>
      <c r="C94" s="27">
        <v>46552.500999999997</v>
      </c>
      <c r="D94" s="27"/>
      <c r="E94" s="25">
        <f>+(C94-C$7)/C$8</f>
        <v>12576.987092458416</v>
      </c>
      <c r="F94" s="1">
        <f>ROUND(2*E94,0)/2</f>
        <v>12577</v>
      </c>
      <c r="G94" s="1">
        <f>+C94-(C$7+F94*C$8)</f>
        <v>-6.0423500035540201E-3</v>
      </c>
      <c r="I94" s="2">
        <f>G94</f>
        <v>-6.0423500035540201E-3</v>
      </c>
      <c r="Q94" s="80">
        <f>+C94-15018.5</f>
        <v>31534.000999999997</v>
      </c>
      <c r="AB94" s="1" t="s">
        <v>47</v>
      </c>
      <c r="AG94" s="1" t="s">
        <v>45</v>
      </c>
    </row>
    <row r="95" spans="1:33">
      <c r="A95" s="25" t="s">
        <v>68</v>
      </c>
      <c r="B95" s="26"/>
      <c r="C95" s="27">
        <v>46553.436999999998</v>
      </c>
      <c r="D95" s="27"/>
      <c r="E95" s="25">
        <f>+(C95-C$7)/C$8</f>
        <v>12578.986556063855</v>
      </c>
      <c r="F95" s="1">
        <f>ROUND(2*E95,0)/2</f>
        <v>12579</v>
      </c>
      <c r="G95" s="1">
        <f>+C95-(C$7+F95*C$8)</f>
        <v>-6.2934500019764528E-3</v>
      </c>
      <c r="I95" s="2">
        <f>G95</f>
        <v>-6.2934500019764528E-3</v>
      </c>
      <c r="Q95" s="80">
        <f>+C95-15018.5</f>
        <v>31534.936999999998</v>
      </c>
      <c r="AB95" s="1" t="s">
        <v>47</v>
      </c>
      <c r="AG95" s="1" t="s">
        <v>45</v>
      </c>
    </row>
    <row r="96" spans="1:33">
      <c r="A96" s="25" t="s">
        <v>68</v>
      </c>
      <c r="B96" s="26" t="s">
        <v>46</v>
      </c>
      <c r="C96" s="27">
        <v>46708.627</v>
      </c>
      <c r="D96" s="27"/>
      <c r="E96" s="25">
        <f>+(C96-C$7)/C$8</f>
        <v>12910.500185260131</v>
      </c>
      <c r="F96" s="1">
        <f>ROUND(2*E96,0)/2</f>
        <v>12910.5</v>
      </c>
      <c r="G96" s="1">
        <f>+C96-(C$7+F96*C$8)</f>
        <v>8.6724998254794627E-5</v>
      </c>
      <c r="I96" s="2">
        <f>G96</f>
        <v>8.6724998254794627E-5</v>
      </c>
      <c r="Q96" s="80">
        <f>+C96-15018.5</f>
        <v>31690.127</v>
      </c>
      <c r="AB96" s="1" t="s">
        <v>47</v>
      </c>
      <c r="AG96" s="1" t="s">
        <v>45</v>
      </c>
    </row>
    <row r="97" spans="1:33">
      <c r="A97" s="25" t="s">
        <v>68</v>
      </c>
      <c r="B97" s="26" t="s">
        <v>46</v>
      </c>
      <c r="C97" s="27">
        <v>46708.629000000001</v>
      </c>
      <c r="D97" s="27"/>
      <c r="E97" s="25">
        <f>+(C97-C$7)/C$8</f>
        <v>12910.504457618263</v>
      </c>
      <c r="F97" s="1">
        <f>ROUND(2*E97,0)/2</f>
        <v>12910.5</v>
      </c>
      <c r="G97" s="1">
        <f>+C97-(C$7+F97*C$8)</f>
        <v>2.0867249986622483E-3</v>
      </c>
      <c r="I97" s="2">
        <f>G97</f>
        <v>2.0867249986622483E-3</v>
      </c>
      <c r="Q97" s="80">
        <f>+C97-15018.5</f>
        <v>31690.129000000001</v>
      </c>
      <c r="AB97" s="1" t="s">
        <v>47</v>
      </c>
      <c r="AG97" s="1" t="s">
        <v>45</v>
      </c>
    </row>
    <row r="98" spans="1:33">
      <c r="A98" s="25" t="s">
        <v>69</v>
      </c>
      <c r="B98" s="26"/>
      <c r="C98" s="27">
        <v>46826.351999999999</v>
      </c>
      <c r="D98" s="27"/>
      <c r="E98" s="25">
        <f>+(C98-C$7)/C$8</f>
        <v>13161.981865762293</v>
      </c>
      <c r="F98" s="1">
        <f>ROUND(2*E98,0)/2</f>
        <v>13162</v>
      </c>
      <c r="G98" s="1">
        <f>+C98-(C$7+F98*C$8)</f>
        <v>-8.4891000005882233E-3</v>
      </c>
      <c r="I98" s="2">
        <f>G98</f>
        <v>-8.4891000005882233E-3</v>
      </c>
      <c r="Q98" s="80">
        <f>+C98-15018.5</f>
        <v>31807.851999999999</v>
      </c>
      <c r="AB98" s="1" t="s">
        <v>47</v>
      </c>
      <c r="AC98" s="1">
        <v>7</v>
      </c>
      <c r="AE98" s="1" t="s">
        <v>58</v>
      </c>
      <c r="AG98" s="1" t="s">
        <v>49</v>
      </c>
    </row>
    <row r="99" spans="1:33">
      <c r="A99" s="25" t="s">
        <v>69</v>
      </c>
      <c r="B99" s="26" t="s">
        <v>46</v>
      </c>
      <c r="C99" s="27">
        <v>46826.587</v>
      </c>
      <c r="D99" s="27"/>
      <c r="E99" s="25">
        <f>+(C99-C$7)/C$8</f>
        <v>13162.483867842719</v>
      </c>
      <c r="F99" s="1">
        <f>ROUND(2*E99,0)/2</f>
        <v>13162.5</v>
      </c>
      <c r="G99" s="1">
        <f>+C99-(C$7+F99*C$8)</f>
        <v>-7.5518750018090941E-3</v>
      </c>
      <c r="I99" s="2">
        <f>G99</f>
        <v>-7.5518750018090941E-3</v>
      </c>
      <c r="Q99" s="80">
        <f>+C99-15018.5</f>
        <v>31808.087</v>
      </c>
      <c r="AB99" s="1" t="s">
        <v>47</v>
      </c>
      <c r="AC99" s="1">
        <v>9</v>
      </c>
      <c r="AE99" s="1" t="s">
        <v>58</v>
      </c>
      <c r="AG99" s="1" t="s">
        <v>49</v>
      </c>
    </row>
    <row r="100" spans="1:33">
      <c r="A100" s="25" t="s">
        <v>69</v>
      </c>
      <c r="B100" s="26" t="s">
        <v>46</v>
      </c>
      <c r="C100" s="27">
        <v>46851.394999999997</v>
      </c>
      <c r="D100" s="27"/>
      <c r="E100" s="25">
        <f>+(C100-C$7)/C$8</f>
        <v>13215.478198103045</v>
      </c>
      <c r="F100" s="1">
        <f>ROUND(2*E100,0)/2</f>
        <v>13215.5</v>
      </c>
      <c r="G100" s="1">
        <f>+C100-(C$7+F100*C$8)</f>
        <v>-1.020602499920642E-2</v>
      </c>
      <c r="I100" s="2">
        <f>G100</f>
        <v>-1.020602499920642E-2</v>
      </c>
      <c r="Q100" s="80">
        <f>+C100-15018.5</f>
        <v>31832.894999999997</v>
      </c>
      <c r="AB100" s="1" t="s">
        <v>47</v>
      </c>
      <c r="AG100" s="1" t="s">
        <v>45</v>
      </c>
    </row>
    <row r="101" spans="1:33">
      <c r="A101" s="25" t="s">
        <v>69</v>
      </c>
      <c r="B101" s="26" t="s">
        <v>46</v>
      </c>
      <c r="C101" s="27">
        <v>46851.4</v>
      </c>
      <c r="D101" s="27"/>
      <c r="E101" s="25">
        <f>+(C101-C$7)/C$8</f>
        <v>13215.488878998383</v>
      </c>
      <c r="F101" s="1">
        <f>ROUND(2*E101,0)/2</f>
        <v>13215.5</v>
      </c>
      <c r="G101" s="1">
        <f>+C101-(C$7+F101*C$8)</f>
        <v>-5.2060249945498072E-3</v>
      </c>
      <c r="I101" s="2">
        <f>G101</f>
        <v>-5.2060249945498072E-3</v>
      </c>
      <c r="Q101" s="80">
        <f>+C101-15018.5</f>
        <v>31832.9</v>
      </c>
      <c r="AB101" s="1" t="s">
        <v>47</v>
      </c>
      <c r="AC101" s="1">
        <v>8</v>
      </c>
      <c r="AE101" s="1" t="s">
        <v>58</v>
      </c>
      <c r="AG101" s="1" t="s">
        <v>49</v>
      </c>
    </row>
    <row r="102" spans="1:33">
      <c r="A102" s="25" t="s">
        <v>69</v>
      </c>
      <c r="B102" s="26" t="s">
        <v>46</v>
      </c>
      <c r="C102" s="27">
        <v>46851.4</v>
      </c>
      <c r="D102" s="27"/>
      <c r="E102" s="25">
        <f>+(C102-C$7)/C$8</f>
        <v>13215.488878998383</v>
      </c>
      <c r="F102" s="1">
        <f>ROUND(2*E102,0)/2</f>
        <v>13215.5</v>
      </c>
      <c r="G102" s="1">
        <f>+C102-(C$7+F102*C$8)</f>
        <v>-5.2060249945498072E-3</v>
      </c>
      <c r="I102" s="2">
        <f>G102</f>
        <v>-5.2060249945498072E-3</v>
      </c>
      <c r="Q102" s="80">
        <f>+C102-15018.5</f>
        <v>31832.9</v>
      </c>
      <c r="AB102" s="1" t="s">
        <v>47</v>
      </c>
      <c r="AC102" s="1">
        <v>7</v>
      </c>
      <c r="AE102" s="1" t="s">
        <v>58</v>
      </c>
      <c r="AG102" s="1" t="s">
        <v>49</v>
      </c>
    </row>
    <row r="103" spans="1:33">
      <c r="A103" s="25" t="s">
        <v>69</v>
      </c>
      <c r="B103" s="26" t="s">
        <v>46</v>
      </c>
      <c r="C103" s="27">
        <v>46851.404000000002</v>
      </c>
      <c r="D103" s="27"/>
      <c r="E103" s="25">
        <f>+(C103-C$7)/C$8</f>
        <v>13215.497423714647</v>
      </c>
      <c r="F103" s="1">
        <f>ROUND(2*E103,0)/2</f>
        <v>13215.5</v>
      </c>
      <c r="G103" s="1">
        <f>+C103-(C$7+F103*C$8)</f>
        <v>-1.2060249937348999E-3</v>
      </c>
      <c r="I103" s="2">
        <f>G103</f>
        <v>-1.2060249937348999E-3</v>
      </c>
      <c r="Q103" s="80">
        <f>+C103-15018.5</f>
        <v>31832.904000000002</v>
      </c>
      <c r="AB103" s="1" t="s">
        <v>47</v>
      </c>
      <c r="AC103" s="1">
        <v>11</v>
      </c>
      <c r="AE103" s="1" t="s">
        <v>58</v>
      </c>
      <c r="AG103" s="1" t="s">
        <v>49</v>
      </c>
    </row>
    <row r="104" spans="1:33">
      <c r="A104" s="25" t="s">
        <v>70</v>
      </c>
      <c r="B104" s="26" t="s">
        <v>46</v>
      </c>
      <c r="C104" s="27">
        <v>46857.257100000003</v>
      </c>
      <c r="D104" s="27"/>
      <c r="E104" s="25">
        <f>+(C104-C$7)/C$8</f>
        <v>13228.00069340373</v>
      </c>
      <c r="F104" s="1">
        <f>ROUND(2*E104,0)/2</f>
        <v>13228</v>
      </c>
      <c r="G104" s="1">
        <f>+C104-(C$7+F104*C$8)</f>
        <v>3.2460000511491671E-4</v>
      </c>
      <c r="I104" s="2">
        <f>G104</f>
        <v>3.2460000511491671E-4</v>
      </c>
      <c r="Q104" s="80">
        <f>+C104-15018.5</f>
        <v>31838.757100000003</v>
      </c>
      <c r="AB104" s="1" t="s">
        <v>47</v>
      </c>
      <c r="AC104" s="1">
        <v>9</v>
      </c>
      <c r="AE104" s="1" t="s">
        <v>58</v>
      </c>
      <c r="AG104" s="1" t="s">
        <v>49</v>
      </c>
    </row>
    <row r="105" spans="1:33">
      <c r="A105" s="25" t="s">
        <v>70</v>
      </c>
      <c r="B105" s="26" t="s">
        <v>46</v>
      </c>
      <c r="C105" s="27">
        <v>46859.130400000002</v>
      </c>
      <c r="D105" s="27"/>
      <c r="E105" s="25">
        <f>+(C105-C$7)/C$8</f>
        <v>13232.002397647388</v>
      </c>
      <c r="F105" s="1">
        <f>ROUND(2*E105,0)/2</f>
        <v>13232</v>
      </c>
      <c r="G105" s="1">
        <f>+C105-(C$7+F105*C$8)</f>
        <v>1.1224000045331195E-3</v>
      </c>
      <c r="K105" s="2">
        <f>G105</f>
        <v>1.1224000045331195E-3</v>
      </c>
      <c r="Q105" s="80">
        <f>+C105-15018.5</f>
        <v>31840.630400000002</v>
      </c>
      <c r="AB105" s="1" t="s">
        <v>47</v>
      </c>
      <c r="AC105" s="1">
        <v>12</v>
      </c>
      <c r="AE105" s="1" t="s">
        <v>58</v>
      </c>
      <c r="AG105" s="1" t="s">
        <v>49</v>
      </c>
    </row>
    <row r="106" spans="1:33">
      <c r="A106" s="25" t="s">
        <v>70</v>
      </c>
      <c r="B106" s="26" t="s">
        <v>46</v>
      </c>
      <c r="C106" s="27">
        <v>46860.065000000002</v>
      </c>
      <c r="D106" s="27"/>
      <c r="E106" s="25">
        <f>+(C106-C$7)/C$8</f>
        <v>13233.998870602134</v>
      </c>
      <c r="F106" s="1">
        <f>ROUND(2*E106,0)/2</f>
        <v>13234</v>
      </c>
      <c r="G106" s="1">
        <f>+C106-(C$7+F106*C$8)</f>
        <v>-5.2869999490212649E-4</v>
      </c>
      <c r="K106" s="2">
        <f>G106</f>
        <v>-5.2869999490212649E-4</v>
      </c>
      <c r="Q106" s="80">
        <f>+C106-15018.5</f>
        <v>31841.565000000002</v>
      </c>
      <c r="AB106" s="1" t="s">
        <v>47</v>
      </c>
      <c r="AC106" s="1">
        <v>7</v>
      </c>
      <c r="AE106" s="1" t="s">
        <v>58</v>
      </c>
      <c r="AG106" s="1" t="s">
        <v>49</v>
      </c>
    </row>
    <row r="107" spans="1:33">
      <c r="A107" s="25" t="s">
        <v>70</v>
      </c>
      <c r="B107" s="26"/>
      <c r="C107" s="27">
        <v>46885.112099999998</v>
      </c>
      <c r="D107" s="27"/>
      <c r="E107" s="25">
        <f>+(C107-C$7)/C$8</f>
        <v>13287.503961277052</v>
      </c>
      <c r="F107" s="1">
        <f>ROUND(2*E107,0)/2</f>
        <v>13287.5</v>
      </c>
      <c r="G107" s="1">
        <f>+C107-(C$7+F107*C$8)</f>
        <v>1.854374997492414E-3</v>
      </c>
      <c r="K107" s="2">
        <f>G107</f>
        <v>1.854374997492414E-3</v>
      </c>
      <c r="Q107" s="80">
        <f>+C107-15018.5</f>
        <v>31866.612099999998</v>
      </c>
      <c r="AB107" s="1" t="s">
        <v>47</v>
      </c>
      <c r="AG107" s="1" t="s">
        <v>45</v>
      </c>
    </row>
    <row r="108" spans="1:33">
      <c r="A108" s="25" t="s">
        <v>70</v>
      </c>
      <c r="B108" s="26"/>
      <c r="C108" s="27">
        <v>46886.049299999999</v>
      </c>
      <c r="D108" s="27"/>
      <c r="E108" s="25">
        <f>+(C108-C$7)/C$8</f>
        <v>13289.505988297367</v>
      </c>
      <c r="F108" s="1">
        <f>ROUND(2*E108,0)/2</f>
        <v>13289.5</v>
      </c>
      <c r="G108" s="1">
        <f>+C108-(C$7+F108*C$8)</f>
        <v>2.8032749978592619E-3</v>
      </c>
      <c r="K108" s="2">
        <f>G108</f>
        <v>2.8032749978592619E-3</v>
      </c>
      <c r="Q108" s="80">
        <f>+C108-15018.5</f>
        <v>31867.549299999999</v>
      </c>
      <c r="AB108" s="1" t="s">
        <v>47</v>
      </c>
      <c r="AC108" s="1">
        <v>7</v>
      </c>
      <c r="AE108" s="1" t="s">
        <v>58</v>
      </c>
      <c r="AG108" s="1" t="s">
        <v>49</v>
      </c>
    </row>
    <row r="109" spans="1:33">
      <c r="A109" s="25" t="s">
        <v>69</v>
      </c>
      <c r="B109" s="26"/>
      <c r="C109" s="27">
        <v>46891.425000000003</v>
      </c>
      <c r="D109" s="27"/>
      <c r="E109" s="25">
        <f>+(C109-C$7)/C$8</f>
        <v>13300.989446100524</v>
      </c>
      <c r="F109" s="1">
        <f>ROUND(2*E109,0)/2</f>
        <v>13301</v>
      </c>
      <c r="G109" s="1">
        <f>+C109-(C$7+F109*C$8)</f>
        <v>-4.9405499958083965E-3</v>
      </c>
      <c r="I109" s="2">
        <f>G109</f>
        <v>-4.9405499958083965E-3</v>
      </c>
      <c r="Q109" s="80">
        <f>+C109-15018.5</f>
        <v>31872.925000000003</v>
      </c>
      <c r="AB109" s="1" t="s">
        <v>47</v>
      </c>
      <c r="AG109" s="1" t="s">
        <v>45</v>
      </c>
    </row>
    <row r="110" spans="1:33">
      <c r="A110" s="25" t="s">
        <v>69</v>
      </c>
      <c r="B110" s="26" t="s">
        <v>46</v>
      </c>
      <c r="C110" s="27">
        <v>46910.389000000003</v>
      </c>
      <c r="D110" s="27"/>
      <c r="E110" s="25">
        <f>+(C110-C$7)/C$8</f>
        <v>13341.499945901272</v>
      </c>
      <c r="F110" s="1">
        <f>ROUND(2*E110,0)/2</f>
        <v>13341.5</v>
      </c>
      <c r="G110" s="1">
        <f>+C110-(C$7+F110*C$8)</f>
        <v>-2.5324996386189014E-5</v>
      </c>
      <c r="I110" s="2">
        <f>G110</f>
        <v>-2.5324996386189014E-5</v>
      </c>
      <c r="Q110" s="80">
        <f>+C110-15018.5</f>
        <v>31891.889000000003</v>
      </c>
      <c r="AB110" s="1" t="s">
        <v>47</v>
      </c>
      <c r="AC110" s="1">
        <v>7</v>
      </c>
      <c r="AE110" s="1" t="s">
        <v>58</v>
      </c>
      <c r="AG110" s="1" t="s">
        <v>49</v>
      </c>
    </row>
    <row r="111" spans="1:33">
      <c r="A111" s="25" t="s">
        <v>69</v>
      </c>
      <c r="B111" s="26" t="s">
        <v>46</v>
      </c>
      <c r="C111" s="27">
        <v>46910.396000000001</v>
      </c>
      <c r="D111" s="27"/>
      <c r="E111" s="25">
        <f>+(C111-C$7)/C$8</f>
        <v>13341.514899154727</v>
      </c>
      <c r="F111" s="1">
        <f>ROUND(2*E111,0)/2</f>
        <v>13341.5</v>
      </c>
      <c r="G111" s="1">
        <f>+C111-(C$7+F111*C$8)</f>
        <v>6.9746750014019199E-3</v>
      </c>
      <c r="I111" s="2">
        <f>G111</f>
        <v>6.9746750014019199E-3</v>
      </c>
      <c r="Q111" s="80">
        <f>+C111-15018.5</f>
        <v>31891.896000000001</v>
      </c>
      <c r="AB111" s="1" t="s">
        <v>47</v>
      </c>
      <c r="AG111" s="1" t="s">
        <v>45</v>
      </c>
    </row>
    <row r="112" spans="1:33">
      <c r="A112" s="25" t="s">
        <v>69</v>
      </c>
      <c r="B112" s="26" t="s">
        <v>46</v>
      </c>
      <c r="C112" s="27">
        <v>46910.398000000001</v>
      </c>
      <c r="D112" s="27"/>
      <c r="E112" s="25">
        <f>+(C112-C$7)/C$8</f>
        <v>13341.519171512859</v>
      </c>
      <c r="F112" s="1">
        <f>ROUND(2*E112,0)/2</f>
        <v>13341.5</v>
      </c>
      <c r="G112" s="1">
        <f>+C112-(C$7+F112*C$8)</f>
        <v>8.9746750018093735E-3</v>
      </c>
      <c r="I112" s="2">
        <f>G112</f>
        <v>8.9746750018093735E-3</v>
      </c>
      <c r="Q112" s="80">
        <f>+C112-15018.5</f>
        <v>31891.898000000001</v>
      </c>
      <c r="AB112" s="1" t="s">
        <v>47</v>
      </c>
      <c r="AC112" s="1">
        <v>8</v>
      </c>
      <c r="AE112" s="1" t="s">
        <v>58</v>
      </c>
      <c r="AG112" s="1" t="s">
        <v>49</v>
      </c>
    </row>
    <row r="113" spans="1:33">
      <c r="A113" s="25" t="s">
        <v>69</v>
      </c>
      <c r="B113" s="26" t="s">
        <v>46</v>
      </c>
      <c r="C113" s="27">
        <v>46910.402999999998</v>
      </c>
      <c r="D113" s="27"/>
      <c r="E113" s="25">
        <f>+(C113-C$7)/C$8</f>
        <v>13341.529852408181</v>
      </c>
      <c r="F113" s="1">
        <f>ROUND(2*E113,0)/2</f>
        <v>13341.5</v>
      </c>
      <c r="G113" s="1">
        <f>+C113-(C$7+F113*C$8)</f>
        <v>1.3974674999190029E-2</v>
      </c>
      <c r="I113" s="2">
        <f>G113</f>
        <v>1.3974674999190029E-2</v>
      </c>
      <c r="Q113" s="80">
        <f>+C113-15018.5</f>
        <v>31891.902999999998</v>
      </c>
      <c r="AB113" s="1" t="s">
        <v>47</v>
      </c>
      <c r="AG113" s="1" t="s">
        <v>45</v>
      </c>
    </row>
    <row r="114" spans="1:33">
      <c r="A114" s="25" t="s">
        <v>69</v>
      </c>
      <c r="B114" s="26"/>
      <c r="C114" s="27">
        <v>46913.432000000001</v>
      </c>
      <c r="D114" s="27"/>
      <c r="E114" s="25">
        <f>+(C114-C$7)/C$8</f>
        <v>13348.000338798001</v>
      </c>
      <c r="F114" s="1">
        <f>ROUND(2*E114,0)/2</f>
        <v>13348</v>
      </c>
      <c r="G114" s="1">
        <f>+C114-(C$7+F114*C$8)</f>
        <v>1.5859999984968454E-4</v>
      </c>
      <c r="I114" s="2">
        <f>G114</f>
        <v>1.5859999984968454E-4</v>
      </c>
      <c r="Q114" s="80">
        <f>+C114-15018.5</f>
        <v>31894.932000000001</v>
      </c>
      <c r="AB114" s="1" t="s">
        <v>47</v>
      </c>
      <c r="AG114" s="1" t="s">
        <v>45</v>
      </c>
    </row>
    <row r="115" spans="1:33">
      <c r="A115" s="25" t="s">
        <v>71</v>
      </c>
      <c r="B115" s="26" t="s">
        <v>43</v>
      </c>
      <c r="C115" s="27">
        <v>46914.394</v>
      </c>
      <c r="D115" s="27" t="s">
        <v>33</v>
      </c>
      <c r="E115" s="25">
        <f>+(C115-C$7)/C$8</f>
        <v>13350.055343059144</v>
      </c>
      <c r="F115" s="1">
        <f>ROUND(2*E115,0)/2</f>
        <v>13350</v>
      </c>
      <c r="G115" s="1">
        <f>+C115-(C$7+F115*C$8)</f>
        <v>2.5907499999448191E-2</v>
      </c>
      <c r="H115" s="28"/>
      <c r="I115" s="1">
        <f>G115</f>
        <v>2.5907499999448191E-2</v>
      </c>
      <c r="J115" s="2"/>
      <c r="O115" s="1">
        <f ca="1">+C$11+C$12*F115</f>
        <v>-5.1130613064996208E-2</v>
      </c>
      <c r="Q115" s="80">
        <f>+C115-15018.5</f>
        <v>31895.894</v>
      </c>
      <c r="AB115" s="1" t="s">
        <v>47</v>
      </c>
      <c r="AG115" s="1" t="s">
        <v>45</v>
      </c>
    </row>
    <row r="116" spans="1:33">
      <c r="A116" s="25" t="s">
        <v>69</v>
      </c>
      <c r="B116" s="26" t="s">
        <v>46</v>
      </c>
      <c r="C116" s="27">
        <v>46916.461000000003</v>
      </c>
      <c r="D116" s="27"/>
      <c r="E116" s="25">
        <f>+(C116-C$7)/C$8</f>
        <v>13354.470825187822</v>
      </c>
      <c r="F116" s="1">
        <f>ROUND(2*E116,0)/2</f>
        <v>13354.5</v>
      </c>
      <c r="G116" s="1">
        <f>+C116-(C$7+F116*C$8)</f>
        <v>-1.365747499949066E-2</v>
      </c>
      <c r="I116" s="2">
        <f>G116</f>
        <v>-1.365747499949066E-2</v>
      </c>
      <c r="Q116" s="80">
        <f>+C116-15018.5</f>
        <v>31897.961000000003</v>
      </c>
      <c r="AB116" s="1" t="s">
        <v>47</v>
      </c>
      <c r="AG116" s="1" t="s">
        <v>45</v>
      </c>
    </row>
    <row r="117" spans="1:33">
      <c r="A117" s="25" t="s">
        <v>72</v>
      </c>
      <c r="B117" s="26" t="s">
        <v>46</v>
      </c>
      <c r="C117" s="27">
        <v>46917.427000000003</v>
      </c>
      <c r="D117" s="27" t="s">
        <v>33</v>
      </c>
      <c r="E117" s="25">
        <f>+(C117-C$7)/C$8</f>
        <v>13356.534374165229</v>
      </c>
      <c r="F117" s="1">
        <f>ROUND(2*E117,0)/2</f>
        <v>13356.5</v>
      </c>
      <c r="G117" s="1">
        <f>+C117-(C$7+F117*C$8)</f>
        <v>1.6091425000922754E-2</v>
      </c>
      <c r="H117" s="28"/>
      <c r="I117" s="1">
        <f>G117</f>
        <v>1.6091425000922754E-2</v>
      </c>
      <c r="J117" s="2"/>
      <c r="O117" s="1">
        <f ca="1">+C$11+C$12*F117</f>
        <v>-5.1099932665024078E-2</v>
      </c>
      <c r="Q117" s="80">
        <f>+C117-15018.5</f>
        <v>31898.927000000003</v>
      </c>
      <c r="AB117" s="1" t="s">
        <v>47</v>
      </c>
      <c r="AG117" s="1" t="s">
        <v>45</v>
      </c>
    </row>
    <row r="118" spans="1:33">
      <c r="A118" s="25" t="s">
        <v>70</v>
      </c>
      <c r="B118" s="26"/>
      <c r="C118" s="27">
        <v>47118.239300000001</v>
      </c>
      <c r="D118" s="27"/>
      <c r="E118" s="25">
        <f>+(C118-C$7)/C$8</f>
        <v>13785.505405547723</v>
      </c>
      <c r="F118" s="1">
        <f>ROUND(2*E118,0)/2</f>
        <v>13785.5</v>
      </c>
      <c r="G118" s="1">
        <f>+C118-(C$7+F118*C$8)</f>
        <v>2.5304750015493482E-3</v>
      </c>
      <c r="K118" s="2">
        <f>G118</f>
        <v>2.5304750015493482E-3</v>
      </c>
      <c r="Q118" s="80">
        <f>+C118-15018.5</f>
        <v>32099.739300000001</v>
      </c>
      <c r="AB118" s="1" t="s">
        <v>47</v>
      </c>
      <c r="AG118" s="1" t="s">
        <v>45</v>
      </c>
    </row>
    <row r="119" spans="1:33">
      <c r="A119" s="25" t="s">
        <v>73</v>
      </c>
      <c r="B119" s="26"/>
      <c r="C119" s="27">
        <v>47206.472000000002</v>
      </c>
      <c r="D119" s="27"/>
      <c r="E119" s="25">
        <f>+(C119-C$7)/C$8</f>
        <v>13973.986252192391</v>
      </c>
      <c r="F119" s="1">
        <f>ROUND(2*E119,0)/2</f>
        <v>13974</v>
      </c>
      <c r="G119" s="1">
        <f>+C119-(C$7+F119*C$8)</f>
        <v>-6.4357000010204501E-3</v>
      </c>
      <c r="I119" s="2">
        <f>G119</f>
        <v>-6.4357000010204501E-3</v>
      </c>
      <c r="Q119" s="80">
        <f>+C119-15018.5</f>
        <v>32187.972000000002</v>
      </c>
      <c r="AB119" s="1" t="s">
        <v>47</v>
      </c>
      <c r="AC119" s="1">
        <v>8</v>
      </c>
      <c r="AE119" s="1" t="s">
        <v>58</v>
      </c>
      <c r="AG119" s="1" t="s">
        <v>49</v>
      </c>
    </row>
    <row r="120" spans="1:33">
      <c r="A120" s="25" t="s">
        <v>73</v>
      </c>
      <c r="B120" s="26"/>
      <c r="C120" s="27">
        <v>47214.438000000002</v>
      </c>
      <c r="D120" s="27"/>
      <c r="E120" s="25">
        <f>+(C120-C$7)/C$8</f>
        <v>13991.00305462926</v>
      </c>
      <c r="F120" s="1">
        <f>ROUND(2*E120,0)/2</f>
        <v>13991</v>
      </c>
      <c r="G120" s="1">
        <f>+C120-(C$7+F120*C$8)</f>
        <v>1.4299500035122037E-3</v>
      </c>
      <c r="I120" s="2">
        <f>G120</f>
        <v>1.4299500035122037E-3</v>
      </c>
      <c r="Q120" s="80">
        <f>+C120-15018.5</f>
        <v>32195.938000000002</v>
      </c>
      <c r="AB120" s="1" t="s">
        <v>47</v>
      </c>
      <c r="AG120" s="1" t="s">
        <v>45</v>
      </c>
    </row>
    <row r="121" spans="1:33">
      <c r="A121" s="25" t="s">
        <v>74</v>
      </c>
      <c r="B121" s="26" t="s">
        <v>46</v>
      </c>
      <c r="C121" s="27">
        <v>47233.4</v>
      </c>
      <c r="D121" s="27"/>
      <c r="E121" s="25">
        <f>+(C121-C$7)/C$8</f>
        <v>14031.509282071875</v>
      </c>
      <c r="F121" s="1">
        <f>ROUND(2*E121,0)/2</f>
        <v>14031.5</v>
      </c>
      <c r="G121" s="1">
        <f>+C121-(C$7+F121*C$8)</f>
        <v>4.3451750025269575E-3</v>
      </c>
      <c r="I121" s="2">
        <f>G121</f>
        <v>4.3451750025269575E-3</v>
      </c>
      <c r="Q121" s="80">
        <f>+C121-15018.5</f>
        <v>32214.9</v>
      </c>
      <c r="AB121" s="1" t="s">
        <v>47</v>
      </c>
      <c r="AC121" s="1">
        <v>9</v>
      </c>
      <c r="AE121" s="1" t="s">
        <v>58</v>
      </c>
      <c r="AG121" s="1" t="s">
        <v>49</v>
      </c>
    </row>
    <row r="122" spans="1:33">
      <c r="A122" s="25" t="s">
        <v>69</v>
      </c>
      <c r="B122" s="26"/>
      <c r="C122" s="27">
        <v>47265.455999999998</v>
      </c>
      <c r="D122" s="27"/>
      <c r="E122" s="25">
        <f>+(C122-C$7)/C$8</f>
        <v>14099.986638199942</v>
      </c>
      <c r="F122" s="1">
        <f>ROUND(2*E122,0)/2</f>
        <v>14100</v>
      </c>
      <c r="G122" s="1">
        <f>+C122-(C$7+F122*C$8)</f>
        <v>-6.2550000002374873E-3</v>
      </c>
      <c r="I122" s="2">
        <f>G122</f>
        <v>-6.2550000002374873E-3</v>
      </c>
      <c r="Q122" s="80">
        <f>+C122-15018.5</f>
        <v>32246.955999999998</v>
      </c>
      <c r="AB122" s="1" t="s">
        <v>47</v>
      </c>
      <c r="AC122" s="1">
        <v>7</v>
      </c>
      <c r="AE122" s="1" t="s">
        <v>58</v>
      </c>
      <c r="AG122" s="1" t="s">
        <v>49</v>
      </c>
    </row>
    <row r="123" spans="1:33">
      <c r="A123" s="25" t="s">
        <v>74</v>
      </c>
      <c r="B123" s="26" t="s">
        <v>46</v>
      </c>
      <c r="C123" s="27">
        <v>47270.368999999999</v>
      </c>
      <c r="D123" s="27"/>
      <c r="E123" s="25">
        <f>+(C123-C$7)/C$8</f>
        <v>14110.481685949419</v>
      </c>
      <c r="F123" s="1">
        <f>ROUND(2*E123,0)/2</f>
        <v>14110.5</v>
      </c>
      <c r="G123" s="1">
        <f>+C123-(C$7+F123*C$8)</f>
        <v>-8.5732750012539327E-3</v>
      </c>
      <c r="I123" s="2">
        <f>G123</f>
        <v>-8.5732750012539327E-3</v>
      </c>
      <c r="Q123" s="80">
        <f>+C123-15018.5</f>
        <v>32251.868999999999</v>
      </c>
      <c r="AB123" s="1" t="s">
        <v>47</v>
      </c>
      <c r="AC123" s="1">
        <v>6</v>
      </c>
      <c r="AE123" s="1" t="s">
        <v>58</v>
      </c>
      <c r="AG123" s="1" t="s">
        <v>49</v>
      </c>
    </row>
    <row r="124" spans="1:33">
      <c r="A124" s="25" t="s">
        <v>75</v>
      </c>
      <c r="B124" s="26"/>
      <c r="C124" s="27">
        <v>47590.34</v>
      </c>
      <c r="D124" s="27"/>
      <c r="E124" s="25">
        <f>+(C124-C$7)/C$8</f>
        <v>14793.997037760482</v>
      </c>
      <c r="F124" s="1">
        <f>ROUND(2*E124,0)/2</f>
        <v>14794</v>
      </c>
      <c r="G124" s="1">
        <f>+C124-(C$7+F124*C$8)</f>
        <v>-1.3867000016034581E-3</v>
      </c>
      <c r="I124" s="2">
        <f>G124</f>
        <v>-1.3867000016034581E-3</v>
      </c>
      <c r="Q124" s="80">
        <f>+C124-15018.5</f>
        <v>32571.839999999997</v>
      </c>
      <c r="AB124" s="1" t="s">
        <v>47</v>
      </c>
      <c r="AC124" s="1">
        <v>8</v>
      </c>
      <c r="AE124" s="1" t="s">
        <v>58</v>
      </c>
      <c r="AG124" s="1" t="s">
        <v>49</v>
      </c>
    </row>
    <row r="125" spans="1:33">
      <c r="A125" s="25" t="s">
        <v>75</v>
      </c>
      <c r="B125" s="26"/>
      <c r="C125" s="27">
        <v>47597.358</v>
      </c>
      <c r="D125" s="27"/>
      <c r="E125" s="25">
        <f>+(C125-C$7)/C$8</f>
        <v>14808.988742443134</v>
      </c>
      <c r="F125" s="1">
        <f>ROUND(2*E125,0)/2</f>
        <v>14809</v>
      </c>
      <c r="G125" s="1">
        <f>+C125-(C$7+F125*C$8)</f>
        <v>-5.2699500010930933E-3</v>
      </c>
      <c r="I125" s="2">
        <f>G125</f>
        <v>-5.2699500010930933E-3</v>
      </c>
      <c r="Q125" s="80">
        <f>+C125-15018.5</f>
        <v>32578.858</v>
      </c>
      <c r="AB125" s="1" t="s">
        <v>47</v>
      </c>
      <c r="AC125" s="1">
        <v>11</v>
      </c>
      <c r="AE125" s="1" t="s">
        <v>76</v>
      </c>
      <c r="AG125" s="1" t="s">
        <v>49</v>
      </c>
    </row>
    <row r="126" spans="1:33">
      <c r="A126" s="25" t="s">
        <v>75</v>
      </c>
      <c r="B126" s="26"/>
      <c r="C126" s="27">
        <v>47612.358</v>
      </c>
      <c r="D126" s="27"/>
      <c r="E126" s="25">
        <f>+(C126-C$7)/C$8</f>
        <v>14841.031428427696</v>
      </c>
      <c r="F126" s="1">
        <f>ROUND(2*E126,0)/2</f>
        <v>14841</v>
      </c>
      <c r="G126" s="1">
        <f>+C126-(C$7+F126*C$8)</f>
        <v>1.4712449999933597E-2</v>
      </c>
      <c r="I126" s="2">
        <f>G126</f>
        <v>1.4712449999933597E-2</v>
      </c>
      <c r="Q126" s="80">
        <f>+C126-15018.5</f>
        <v>32593.858</v>
      </c>
      <c r="AB126" s="1" t="s">
        <v>47</v>
      </c>
      <c r="AC126" s="1">
        <v>11</v>
      </c>
      <c r="AE126" s="1" t="s">
        <v>58</v>
      </c>
      <c r="AG126" s="1" t="s">
        <v>49</v>
      </c>
    </row>
    <row r="127" spans="1:33">
      <c r="A127" s="25" t="s">
        <v>69</v>
      </c>
      <c r="B127" s="26" t="s">
        <v>46</v>
      </c>
      <c r="C127" s="27">
        <v>47673.434999999998</v>
      </c>
      <c r="D127" s="27"/>
      <c r="E127" s="25">
        <f>+(C127-C$7)/C$8</f>
        <v>14971.502837219627</v>
      </c>
      <c r="F127" s="1">
        <f>ROUND(2*E127,0)/2</f>
        <v>14971.5</v>
      </c>
      <c r="G127" s="1">
        <f>+C127-(C$7+F127*C$8)</f>
        <v>1.3281749997986481E-3</v>
      </c>
      <c r="I127" s="2">
        <f>G127</f>
        <v>1.3281749997986481E-3</v>
      </c>
      <c r="Q127" s="80">
        <f>+C127-15018.5</f>
        <v>32654.934999999998</v>
      </c>
      <c r="AB127" s="1" t="s">
        <v>77</v>
      </c>
      <c r="AC127" s="1">
        <v>16</v>
      </c>
      <c r="AE127" s="1" t="s">
        <v>48</v>
      </c>
      <c r="AG127" s="1" t="s">
        <v>49</v>
      </c>
    </row>
    <row r="128" spans="1:33">
      <c r="A128" s="25" t="s">
        <v>78</v>
      </c>
      <c r="B128" s="26"/>
      <c r="C128" s="27">
        <v>47939.557999999997</v>
      </c>
      <c r="D128" s="27"/>
      <c r="E128" s="25">
        <f>+(C128-C$7)/C$8</f>
        <v>15539.98921870425</v>
      </c>
      <c r="F128" s="1">
        <f>ROUND(2*E128,0)/2</f>
        <v>15540</v>
      </c>
      <c r="G128" s="1">
        <f>+C128-(C$7+F128*C$8)</f>
        <v>-5.0470000060158782E-3</v>
      </c>
      <c r="I128" s="2">
        <f>G128</f>
        <v>-5.0470000060158782E-3</v>
      </c>
      <c r="Q128" s="80">
        <f>+C128-15018.5</f>
        <v>32921.057999999997</v>
      </c>
      <c r="AB128" s="1" t="s">
        <v>47</v>
      </c>
      <c r="AC128" s="1">
        <v>8</v>
      </c>
      <c r="AE128" s="1" t="s">
        <v>58</v>
      </c>
      <c r="AG128" s="1" t="s">
        <v>49</v>
      </c>
    </row>
    <row r="129" spans="1:33">
      <c r="A129" s="25" t="s">
        <v>78</v>
      </c>
      <c r="B129" s="26"/>
      <c r="C129" s="27">
        <v>47939.56</v>
      </c>
      <c r="D129" s="27"/>
      <c r="E129" s="25">
        <f>+(C129-C$7)/C$8</f>
        <v>15539.993491062382</v>
      </c>
      <c r="F129" s="1">
        <f>ROUND(2*E129,0)/2</f>
        <v>15540</v>
      </c>
      <c r="G129" s="1">
        <f>+C129-(C$7+F129*C$8)</f>
        <v>-3.0470000056084245E-3</v>
      </c>
      <c r="I129" s="2">
        <f>G129</f>
        <v>-3.0470000056084245E-3</v>
      </c>
      <c r="Q129" s="80">
        <f>+C129-15018.5</f>
        <v>32921.06</v>
      </c>
      <c r="AB129" s="1" t="s">
        <v>47</v>
      </c>
      <c r="AC129" s="1">
        <v>7</v>
      </c>
      <c r="AE129" s="1" t="s">
        <v>58</v>
      </c>
      <c r="AG129" s="1" t="s">
        <v>49</v>
      </c>
    </row>
    <row r="130" spans="1:33">
      <c r="A130" s="25" t="s">
        <v>79</v>
      </c>
      <c r="B130" s="26" t="s">
        <v>43</v>
      </c>
      <c r="C130" s="27">
        <v>47939.560299999997</v>
      </c>
      <c r="D130" s="27" t="s">
        <v>33</v>
      </c>
      <c r="E130" s="25">
        <f>+(C130-C$7)/C$8</f>
        <v>15539.994131916101</v>
      </c>
      <c r="F130" s="1">
        <f>ROUND(2*E130,0)/2</f>
        <v>15540</v>
      </c>
      <c r="G130" s="1">
        <f>+C130-(C$7+F130*C$8)</f>
        <v>-2.7470000059111044E-3</v>
      </c>
      <c r="H130" s="28"/>
      <c r="I130" s="1">
        <f>G130</f>
        <v>-2.7470000059111044E-3</v>
      </c>
      <c r="J130" s="2"/>
      <c r="O130" s="1">
        <f ca="1">+C$11+C$12*F130</f>
        <v>-4.0793678305156636E-2</v>
      </c>
      <c r="Q130" s="80">
        <f>+C130-15018.5</f>
        <v>32921.060299999997</v>
      </c>
      <c r="AB130" s="1" t="s">
        <v>47</v>
      </c>
      <c r="AC130" s="1">
        <v>7</v>
      </c>
      <c r="AE130" s="1" t="s">
        <v>58</v>
      </c>
      <c r="AG130" s="1" t="s">
        <v>49</v>
      </c>
    </row>
    <row r="131" spans="1:33">
      <c r="A131" s="25" t="s">
        <v>78</v>
      </c>
      <c r="B131" s="26"/>
      <c r="C131" s="27">
        <v>47939.571000000004</v>
      </c>
      <c r="D131" s="27"/>
      <c r="E131" s="25">
        <f>+(C131-C$7)/C$8</f>
        <v>15540.016989032118</v>
      </c>
      <c r="F131" s="1">
        <f>ROUND(2*E131,0)/2</f>
        <v>15540</v>
      </c>
      <c r="G131" s="1">
        <f>+C131-(C$7+F131*C$8)</f>
        <v>7.9530000002705492E-3</v>
      </c>
      <c r="I131" s="2">
        <f>G131</f>
        <v>7.9530000002705492E-3</v>
      </c>
      <c r="Q131" s="80">
        <f>+C131-15018.5</f>
        <v>32921.071000000004</v>
      </c>
      <c r="AB131" s="1" t="s">
        <v>47</v>
      </c>
      <c r="AC131" s="1">
        <v>7</v>
      </c>
      <c r="AE131" s="1" t="s">
        <v>58</v>
      </c>
      <c r="AG131" s="1" t="s">
        <v>49</v>
      </c>
    </row>
    <row r="132" spans="1:33">
      <c r="A132" s="25" t="s">
        <v>78</v>
      </c>
      <c r="B132" s="26"/>
      <c r="C132" s="29">
        <v>47942.377999999997</v>
      </c>
      <c r="D132" s="27"/>
      <c r="E132" s="25">
        <f>+(C132-C$7)/C$8</f>
        <v>15546.013243669348</v>
      </c>
      <c r="F132" s="1">
        <f>ROUND(2*E132,0)/2</f>
        <v>15546</v>
      </c>
      <c r="G132" s="1">
        <f>+C132-(C$7+F132*C$8)</f>
        <v>6.1997000011615455E-3</v>
      </c>
      <c r="I132" s="2">
        <f>G132</f>
        <v>6.1997000011615455E-3</v>
      </c>
      <c r="Q132" s="80">
        <f>+C132-15018.5</f>
        <v>32923.877999999997</v>
      </c>
      <c r="AB132" s="1" t="s">
        <v>47</v>
      </c>
      <c r="AC132" s="1">
        <v>10</v>
      </c>
      <c r="AE132" s="1" t="s">
        <v>58</v>
      </c>
      <c r="AG132" s="1" t="s">
        <v>49</v>
      </c>
    </row>
    <row r="133" spans="1:33">
      <c r="A133" s="25" t="s">
        <v>78</v>
      </c>
      <c r="B133" s="26" t="s">
        <v>46</v>
      </c>
      <c r="C133" s="27">
        <v>47945.419000000002</v>
      </c>
      <c r="D133" s="27"/>
      <c r="E133" s="25">
        <f>+(C133-C$7)/C$8</f>
        <v>15552.509364207961</v>
      </c>
      <c r="F133" s="1">
        <f>ROUND(2*E133,0)/2</f>
        <v>15552.5</v>
      </c>
      <c r="G133" s="1">
        <f>+C133-(C$7+F133*C$8)</f>
        <v>4.3836250042659231E-3</v>
      </c>
      <c r="I133" s="2">
        <f>G133</f>
        <v>4.3836250042659231E-3</v>
      </c>
      <c r="Q133" s="80">
        <f>+C133-15018.5</f>
        <v>32926.919000000002</v>
      </c>
      <c r="AB133" s="1" t="s">
        <v>47</v>
      </c>
      <c r="AC133" s="1">
        <v>12</v>
      </c>
      <c r="AE133" s="1" t="s">
        <v>58</v>
      </c>
      <c r="AG133" s="1" t="s">
        <v>49</v>
      </c>
    </row>
    <row r="134" spans="1:33">
      <c r="A134" s="25" t="s">
        <v>78</v>
      </c>
      <c r="B134" s="26" t="s">
        <v>46</v>
      </c>
      <c r="C134" s="27">
        <v>47945.421000000002</v>
      </c>
      <c r="D134" s="27"/>
      <c r="E134" s="25">
        <f>+(C134-C$7)/C$8</f>
        <v>15552.513636566093</v>
      </c>
      <c r="F134" s="1">
        <f>ROUND(2*E134,0)/2</f>
        <v>15552.5</v>
      </c>
      <c r="G134" s="1">
        <f>+C134-(C$7+F134*C$8)</f>
        <v>6.3836250046733767E-3</v>
      </c>
      <c r="I134" s="2">
        <f>G134</f>
        <v>6.3836250046733767E-3</v>
      </c>
      <c r="Q134" s="80">
        <f>+C134-15018.5</f>
        <v>32926.921000000002</v>
      </c>
      <c r="AB134" s="1" t="s">
        <v>47</v>
      </c>
      <c r="AC134" s="1">
        <v>9</v>
      </c>
      <c r="AE134" s="1" t="s">
        <v>58</v>
      </c>
      <c r="AG134" s="1" t="s">
        <v>49</v>
      </c>
    </row>
    <row r="135" spans="1:33">
      <c r="A135" s="25" t="s">
        <v>78</v>
      </c>
      <c r="B135" s="26" t="s">
        <v>46</v>
      </c>
      <c r="C135" s="27">
        <v>47945.423000000003</v>
      </c>
      <c r="D135" s="27"/>
      <c r="E135" s="25">
        <f>+(C135-C$7)/C$8</f>
        <v>15552.517908924225</v>
      </c>
      <c r="F135" s="1">
        <f>ROUND(2*E135,0)/2</f>
        <v>15552.5</v>
      </c>
      <c r="G135" s="1">
        <f>+C135-(C$7+F135*C$8)</f>
        <v>8.3836250050808303E-3</v>
      </c>
      <c r="I135" s="2">
        <f>G135</f>
        <v>8.3836250050808303E-3</v>
      </c>
      <c r="Q135" s="80">
        <f>+C135-15018.5</f>
        <v>32926.923000000003</v>
      </c>
    </row>
    <row r="136" spans="1:33">
      <c r="A136" s="25" t="s">
        <v>80</v>
      </c>
      <c r="B136" s="26"/>
      <c r="C136" s="27">
        <v>47956.425999999999</v>
      </c>
      <c r="D136" s="27"/>
      <c r="E136" s="25">
        <f>+(C136-C$7)/C$8</f>
        <v>15576.022287183427</v>
      </c>
      <c r="F136" s="1">
        <f>ROUND(2*E136,0)/2</f>
        <v>15576</v>
      </c>
      <c r="G136" s="1">
        <f>+C136-(C$7+F136*C$8)</f>
        <v>1.0433199997351039E-2</v>
      </c>
      <c r="I136" s="2">
        <f>G136</f>
        <v>1.0433199997351039E-2</v>
      </c>
      <c r="Q136" s="80">
        <f>+C136-15018.5</f>
        <v>32937.925999999999</v>
      </c>
    </row>
    <row r="137" spans="1:33">
      <c r="A137" s="25" t="s">
        <v>80</v>
      </c>
      <c r="B137" s="26" t="s">
        <v>46</v>
      </c>
      <c r="C137" s="27">
        <v>47968.356</v>
      </c>
      <c r="D137" s="27"/>
      <c r="E137" s="25">
        <f>+(C137-C$7)/C$8</f>
        <v>15601.506903436482</v>
      </c>
      <c r="F137" s="1">
        <f>ROUND(2*E137,0)/2</f>
        <v>15601.5</v>
      </c>
      <c r="G137" s="1">
        <f>+C137-(C$7+F137*C$8)</f>
        <v>3.2316750002792105E-3</v>
      </c>
      <c r="I137" s="2">
        <f>G137</f>
        <v>3.2316750002792105E-3</v>
      </c>
      <c r="Q137" s="80">
        <f>+C137-15018.5</f>
        <v>32949.856</v>
      </c>
    </row>
    <row r="138" spans="1:33">
      <c r="A138" s="25" t="s">
        <v>78</v>
      </c>
      <c r="B138" s="26"/>
      <c r="C138" s="27">
        <v>47970.464</v>
      </c>
      <c r="D138" s="27"/>
      <c r="E138" s="25">
        <f>+(C138-C$7)/C$8</f>
        <v>15606.009968906847</v>
      </c>
      <c r="F138" s="1">
        <f>ROUND(2*E138,0)/2</f>
        <v>15606</v>
      </c>
      <c r="G138" s="1">
        <f>+C138-(C$7+F138*C$8)</f>
        <v>4.6666999987792224E-3</v>
      </c>
      <c r="I138" s="2">
        <f>G138</f>
        <v>4.6666999987792224E-3</v>
      </c>
      <c r="Q138" s="80">
        <f>+C138-15018.5</f>
        <v>32951.964</v>
      </c>
    </row>
    <row r="139" spans="1:33">
      <c r="A139" s="25" t="s">
        <v>81</v>
      </c>
      <c r="B139" s="26" t="s">
        <v>46</v>
      </c>
      <c r="C139" s="27">
        <v>47983.334000000003</v>
      </c>
      <c r="D139" s="27"/>
      <c r="E139" s="25">
        <f>+(C139-C$7)/C$8</f>
        <v>15633.502593481606</v>
      </c>
      <c r="F139" s="1">
        <f>ROUND(2*E139,0)/2</f>
        <v>15633.5</v>
      </c>
      <c r="G139" s="1">
        <f>+C139-(C$7+F139*C$8)</f>
        <v>1.2140750040998682E-3</v>
      </c>
      <c r="I139" s="2">
        <f>G139</f>
        <v>1.2140750040998682E-3</v>
      </c>
      <c r="Q139" s="80">
        <f>+C139-15018.5</f>
        <v>32964.834000000003</v>
      </c>
    </row>
    <row r="140" spans="1:33">
      <c r="A140" s="25" t="s">
        <v>78</v>
      </c>
      <c r="B140" s="26" t="s">
        <v>46</v>
      </c>
      <c r="C140" s="27">
        <v>47995.506999999998</v>
      </c>
      <c r="D140" s="27"/>
      <c r="E140" s="25">
        <f>+(C140-C$7)/C$8</f>
        <v>15659.506301247598</v>
      </c>
      <c r="F140" s="1">
        <f>ROUND(2*E140,0)/2</f>
        <v>15659.5</v>
      </c>
      <c r="G140" s="1">
        <f>+C140-(C$7+F140*C$8)</f>
        <v>2.9497750001610257E-3</v>
      </c>
      <c r="I140" s="2">
        <f>G140</f>
        <v>2.9497750001610257E-3</v>
      </c>
      <c r="Q140" s="80">
        <f>+C140-15018.5</f>
        <v>32977.006999999998</v>
      </c>
    </row>
    <row r="141" spans="1:33">
      <c r="A141" s="25" t="s">
        <v>78</v>
      </c>
      <c r="B141" s="26" t="s">
        <v>46</v>
      </c>
      <c r="C141" s="27">
        <v>48011.41</v>
      </c>
      <c r="D141" s="27"/>
      <c r="E141" s="25">
        <f>+(C141-C$7)/C$8</f>
        <v>15693.477956928444</v>
      </c>
      <c r="F141" s="1">
        <f>ROUND(2*E141,0)/2</f>
        <v>15693.5</v>
      </c>
      <c r="G141" s="1">
        <f>+C141-(C$7+F141*C$8)</f>
        <v>-1.0318924993043765E-2</v>
      </c>
      <c r="I141" s="2">
        <f>G141</f>
        <v>-1.0318924993043765E-2</v>
      </c>
      <c r="Q141" s="80">
        <f>+C141-15018.5</f>
        <v>32992.910000000003</v>
      </c>
    </row>
    <row r="142" spans="1:33">
      <c r="A142" s="25" t="s">
        <v>78</v>
      </c>
      <c r="B142" s="26" t="s">
        <v>46</v>
      </c>
      <c r="C142" s="27">
        <v>48011.415999999997</v>
      </c>
      <c r="D142" s="27"/>
      <c r="E142" s="25">
        <f>+(C142-C$7)/C$8</f>
        <v>15693.490774002823</v>
      </c>
      <c r="F142" s="1">
        <f>ROUND(2*E142,0)/2</f>
        <v>15693.5</v>
      </c>
      <c r="G142" s="1">
        <f>+C142-(C$7+F142*C$8)</f>
        <v>-4.3189249990973622E-3</v>
      </c>
      <c r="I142" s="2">
        <f>G142</f>
        <v>-4.3189249990973622E-3</v>
      </c>
      <c r="Q142" s="80">
        <f>+C142-15018.5</f>
        <v>32992.915999999997</v>
      </c>
    </row>
    <row r="143" spans="1:33">
      <c r="A143" s="25" t="s">
        <v>79</v>
      </c>
      <c r="B143" s="26" t="s">
        <v>46</v>
      </c>
      <c r="C143" s="27">
        <v>48011.4162</v>
      </c>
      <c r="D143" s="27" t="s">
        <v>33</v>
      </c>
      <c r="E143" s="25">
        <f>+(C143-C$7)/C$8</f>
        <v>15693.491201238641</v>
      </c>
      <c r="F143" s="1">
        <f>ROUND(2*E143,0)/2</f>
        <v>15693.5</v>
      </c>
      <c r="G143" s="1">
        <f>+C143-(C$7+F143*C$8)</f>
        <v>-4.1189249968738295E-3</v>
      </c>
      <c r="H143" s="28"/>
      <c r="I143" s="1">
        <f>G143</f>
        <v>-4.1189249968738295E-3</v>
      </c>
      <c r="J143" s="2"/>
      <c r="O143" s="1">
        <f ca="1">+C$11+C$12*F143</f>
        <v>-4.0069148859661036E-2</v>
      </c>
      <c r="Q143" s="80">
        <f>+C143-15018.5</f>
        <v>32992.9162</v>
      </c>
    </row>
    <row r="144" spans="1:33">
      <c r="A144" s="25" t="s">
        <v>81</v>
      </c>
      <c r="B144" s="26" t="s">
        <v>46</v>
      </c>
      <c r="C144" s="27">
        <v>48011.42</v>
      </c>
      <c r="D144" s="27"/>
      <c r="E144" s="25">
        <f>+(C144-C$7)/C$8</f>
        <v>15693.499318719088</v>
      </c>
      <c r="F144" s="1">
        <f>ROUND(2*E144,0)/2</f>
        <v>15693.5</v>
      </c>
      <c r="G144" s="1">
        <f>+C144-(C$7+F144*C$8)</f>
        <v>-3.1892499828245491E-4</v>
      </c>
      <c r="I144" s="2">
        <f>G144</f>
        <v>-3.1892499828245491E-4</v>
      </c>
      <c r="Q144" s="80">
        <f>+C144-15018.5</f>
        <v>32992.92</v>
      </c>
    </row>
    <row r="145" spans="1:17">
      <c r="A145" s="25" t="s">
        <v>81</v>
      </c>
      <c r="B145" s="26"/>
      <c r="C145" s="27">
        <v>48015.400999999998</v>
      </c>
      <c r="D145" s="27"/>
      <c r="E145" s="25">
        <f>+(C145-C$7)/C$8</f>
        <v>15702.003447579391</v>
      </c>
      <c r="F145" s="1">
        <f>ROUND(2*E145,0)/2</f>
        <v>15702</v>
      </c>
      <c r="G145" s="1">
        <f>+C145-(C$7+F145*C$8)</f>
        <v>1.6138999999384396E-3</v>
      </c>
      <c r="I145" s="2">
        <f>G145</f>
        <v>1.6138999999384396E-3</v>
      </c>
      <c r="Q145" s="80">
        <f>+C145-15018.5</f>
        <v>32996.900999999998</v>
      </c>
    </row>
    <row r="146" spans="1:17">
      <c r="A146" s="25" t="s">
        <v>78</v>
      </c>
      <c r="B146" s="26" t="s">
        <v>46</v>
      </c>
      <c r="C146" s="27">
        <v>48273.567000000003</v>
      </c>
      <c r="D146" s="27"/>
      <c r="E146" s="25">
        <f>+(C146-C$7)/C$8</f>
        <v>16253.492252238748</v>
      </c>
      <c r="F146" s="1">
        <f>ROUND(2*E146,0)/2</f>
        <v>16253.5</v>
      </c>
      <c r="G146" s="1">
        <f>+C146-(C$7+F146*C$8)</f>
        <v>-3.6269249976612628E-3</v>
      </c>
      <c r="I146" s="2">
        <f>G146</f>
        <v>-3.6269249976612628E-3</v>
      </c>
      <c r="Q146" s="80">
        <f>+C146-15018.5</f>
        <v>33255.067000000003</v>
      </c>
    </row>
    <row r="147" spans="1:17">
      <c r="A147" s="25" t="s">
        <v>78</v>
      </c>
      <c r="B147" s="26" t="s">
        <v>46</v>
      </c>
      <c r="C147" s="27">
        <v>48275.442000000003</v>
      </c>
      <c r="D147" s="27"/>
      <c r="E147" s="25">
        <f>+(C147-C$7)/C$8</f>
        <v>16257.497587986818</v>
      </c>
      <c r="F147" s="1">
        <f>ROUND(2*E147,0)/2</f>
        <v>16257.5</v>
      </c>
      <c r="G147" s="1">
        <f>+C147-(C$7+F147*C$8)</f>
        <v>-1.1291249975329265E-3</v>
      </c>
      <c r="I147" s="2">
        <f>G147</f>
        <v>-1.1291249975329265E-3</v>
      </c>
      <c r="Q147" s="80">
        <f>+C147-15018.5</f>
        <v>33256.942000000003</v>
      </c>
    </row>
    <row r="148" spans="1:17">
      <c r="A148" s="25" t="s">
        <v>78</v>
      </c>
      <c r="B148" s="26" t="s">
        <v>46</v>
      </c>
      <c r="C148" s="27">
        <v>48281.502</v>
      </c>
      <c r="D148" s="27"/>
      <c r="E148" s="25">
        <f>+(C148-C$7)/C$8</f>
        <v>16270.442833124576</v>
      </c>
      <c r="F148" s="1">
        <f>ROUND(2*E148,0)/2</f>
        <v>16270.5</v>
      </c>
      <c r="G148" s="1">
        <f>+C148-(C$7+F148*C$8)</f>
        <v>-2.6761274995806161E-2</v>
      </c>
      <c r="I148" s="2">
        <f>G148</f>
        <v>-2.6761274995806161E-2</v>
      </c>
      <c r="Q148" s="80">
        <f>+C148-15018.5</f>
        <v>33263.002</v>
      </c>
    </row>
    <row r="149" spans="1:17">
      <c r="A149" s="25" t="s">
        <v>82</v>
      </c>
      <c r="B149" s="26" t="s">
        <v>46</v>
      </c>
      <c r="C149" s="27">
        <v>48281.502099999998</v>
      </c>
      <c r="D149" s="27" t="s">
        <v>33</v>
      </c>
      <c r="E149" s="25">
        <f>+(C149-C$7)/C$8</f>
        <v>16270.443046742477</v>
      </c>
      <c r="F149" s="1">
        <f>ROUND(2*E149,0)/2</f>
        <v>16270.5</v>
      </c>
      <c r="G149" s="1">
        <f>+C149-(C$7+F149*C$8)</f>
        <v>-2.6661274998332374E-2</v>
      </c>
      <c r="H149" s="28"/>
      <c r="I149" s="1">
        <f>G149</f>
        <v>-2.6661274998332374E-2</v>
      </c>
      <c r="J149" s="2"/>
      <c r="O149" s="1">
        <f ca="1">+C$11+C$12*F149</f>
        <v>-3.7345673354443026E-2</v>
      </c>
      <c r="Q149" s="80">
        <f>+C149-15018.5</f>
        <v>33263.002099999998</v>
      </c>
    </row>
    <row r="150" spans="1:17">
      <c r="A150" s="25" t="s">
        <v>78</v>
      </c>
      <c r="B150" s="26"/>
      <c r="C150" s="27">
        <v>48330.438000000002</v>
      </c>
      <c r="D150" s="27"/>
      <c r="E150" s="25">
        <f>+(C150-C$7)/C$8</f>
        <v>16374.978891880612</v>
      </c>
      <c r="F150" s="1">
        <f>ROUND(2*E150,0)/2</f>
        <v>16375</v>
      </c>
      <c r="G150" s="1">
        <f>+C150-(C$7+F150*C$8)</f>
        <v>-9.8812500000349246E-3</v>
      </c>
      <c r="I150" s="2">
        <f>G150</f>
        <v>-9.8812500000349246E-3</v>
      </c>
      <c r="Q150" s="80">
        <f>+C150-15018.5</f>
        <v>33311.938000000002</v>
      </c>
    </row>
    <row r="151" spans="1:17">
      <c r="A151" s="25" t="s">
        <v>83</v>
      </c>
      <c r="B151" s="26"/>
      <c r="C151" s="27">
        <v>48331.394999999997</v>
      </c>
      <c r="D151" s="27"/>
      <c r="E151" s="25">
        <f>+(C151-C$7)/C$8</f>
        <v>16377.023215246416</v>
      </c>
      <c r="F151" s="1">
        <f>ROUND(2*E151,0)/2</f>
        <v>16377</v>
      </c>
      <c r="G151" s="1">
        <f>+C151-(C$7+F151*C$8)</f>
        <v>1.0867649994906969E-2</v>
      </c>
      <c r="I151" s="2">
        <f>G151</f>
        <v>1.0867649994906969E-2</v>
      </c>
      <c r="Q151" s="80">
        <f>+C151-15018.5</f>
        <v>33312.894999999997</v>
      </c>
    </row>
    <row r="152" spans="1:17">
      <c r="A152" s="25" t="s">
        <v>83</v>
      </c>
      <c r="B152" s="26"/>
      <c r="C152" s="27">
        <v>48361.358999999997</v>
      </c>
      <c r="D152" s="27"/>
      <c r="E152" s="25">
        <f>+(C152-C$7)/C$8</f>
        <v>16441.031684769176</v>
      </c>
      <c r="F152" s="1">
        <f>ROUND(2*E152,0)/2</f>
        <v>16441</v>
      </c>
      <c r="G152" s="1">
        <f>+C152-(C$7+F152*C$8)</f>
        <v>1.4832449996902142E-2</v>
      </c>
      <c r="I152" s="2">
        <f>G152</f>
        <v>1.4832449996902142E-2</v>
      </c>
      <c r="Q152" s="80">
        <f>+C152-15018.5</f>
        <v>33342.858999999997</v>
      </c>
    </row>
    <row r="153" spans="1:17">
      <c r="A153" s="25" t="s">
        <v>82</v>
      </c>
      <c r="B153" s="26" t="s">
        <v>46</v>
      </c>
      <c r="C153" s="27">
        <v>48362.507700000002</v>
      </c>
      <c r="D153" s="27" t="s">
        <v>33</v>
      </c>
      <c r="E153" s="25">
        <f>+(C153-C$7)/C$8</f>
        <v>16443.485513661883</v>
      </c>
      <c r="F153" s="1">
        <f>ROUND(2*E153,0)/2</f>
        <v>16443.5</v>
      </c>
      <c r="G153" s="1">
        <f>+C153-(C$7+F153*C$8)</f>
        <v>-6.7814249996445142E-3</v>
      </c>
      <c r="H153" s="28"/>
      <c r="I153" s="1">
        <f>G153</f>
        <v>-6.7814249996445142E-3</v>
      </c>
      <c r="J153" s="2"/>
      <c r="O153" s="1">
        <f ca="1">+C$11+C$12*F153</f>
        <v>-3.652910270903105E-2</v>
      </c>
      <c r="Q153" s="80">
        <f>+C153-15018.5</f>
        <v>33344.007700000002</v>
      </c>
    </row>
    <row r="154" spans="1:17">
      <c r="A154" s="25" t="s">
        <v>78</v>
      </c>
      <c r="B154" s="26" t="s">
        <v>46</v>
      </c>
      <c r="C154" s="27">
        <v>48362.508000000002</v>
      </c>
      <c r="D154" s="27"/>
      <c r="E154" s="25">
        <f>+(C154-C$7)/C$8</f>
        <v>16443.486154515602</v>
      </c>
      <c r="F154" s="1">
        <f>ROUND(2*E154,0)/2</f>
        <v>16443.5</v>
      </c>
      <c r="G154" s="1">
        <f>+C154-(C$7+F154*C$8)</f>
        <v>-6.481424999947194E-3</v>
      </c>
      <c r="I154" s="2">
        <f>G154</f>
        <v>-6.481424999947194E-3</v>
      </c>
      <c r="Q154" s="80">
        <f>+C154-15018.5</f>
        <v>33344.008000000002</v>
      </c>
    </row>
    <row r="155" spans="1:17">
      <c r="A155" s="25" t="s">
        <v>84</v>
      </c>
      <c r="B155" s="26"/>
      <c r="C155" s="27">
        <v>48677.332999999999</v>
      </c>
      <c r="D155" s="27">
        <v>4.0000000000000001E-3</v>
      </c>
      <c r="E155" s="25">
        <f>+(C155-C$7)/C$8</f>
        <v>17116.008728854897</v>
      </c>
      <c r="F155" s="1">
        <f>ROUND(2*E155,0)/2</f>
        <v>17116</v>
      </c>
      <c r="G155" s="1">
        <f>+C155-(C$7+F155*C$8)</f>
        <v>4.0862000023480505E-3</v>
      </c>
      <c r="K155" s="1">
        <f>G155</f>
        <v>4.0862000023480505E-3</v>
      </c>
      <c r="Q155" s="80">
        <f>+C155-15018.5</f>
        <v>33658.832999999999</v>
      </c>
    </row>
    <row r="156" spans="1:17">
      <c r="A156" s="25" t="s">
        <v>85</v>
      </c>
      <c r="B156" s="26" t="s">
        <v>46</v>
      </c>
      <c r="C156" s="30">
        <v>48688.332999999999</v>
      </c>
      <c r="D156" s="27">
        <v>4.0000000000000001E-3</v>
      </c>
      <c r="E156" s="25">
        <f>+(C156-C$7)/C$8</f>
        <v>17139.506698576908</v>
      </c>
      <c r="F156" s="1">
        <f>ROUND(2*E156,0)/2</f>
        <v>17139.5</v>
      </c>
      <c r="G156" s="1">
        <f>+C156-(C$7+F156*C$8)</f>
        <v>3.1357749976450577E-3</v>
      </c>
      <c r="K156" s="1">
        <f>G156</f>
        <v>3.1357749976450577E-3</v>
      </c>
      <c r="Q156" s="80">
        <f>+C156-15018.5</f>
        <v>33669.832999999999</v>
      </c>
    </row>
    <row r="157" spans="1:17">
      <c r="A157" s="25" t="s">
        <v>85</v>
      </c>
      <c r="B157" s="26"/>
      <c r="C157" s="27">
        <v>48720.383000000002</v>
      </c>
      <c r="D157" s="27">
        <v>6.0000000000000001E-3</v>
      </c>
      <c r="E157" s="25">
        <f>+(C157-C$7)/C$8</f>
        <v>17207.971237630591</v>
      </c>
      <c r="F157" s="1">
        <f>ROUND(2*E157,0)/2</f>
        <v>17208</v>
      </c>
      <c r="G157" s="1">
        <f>+C157-(C$7+F157*C$8)</f>
        <v>-1.346439999906579E-2</v>
      </c>
      <c r="K157" s="1">
        <f>G157</f>
        <v>-1.346439999906579E-2</v>
      </c>
      <c r="Q157" s="80">
        <f>+C157-15018.5</f>
        <v>33701.883000000002</v>
      </c>
    </row>
    <row r="158" spans="1:17">
      <c r="A158" s="25" t="s">
        <v>85</v>
      </c>
      <c r="B158" s="26" t="s">
        <v>46</v>
      </c>
      <c r="C158" s="27">
        <v>48739.353000000003</v>
      </c>
      <c r="D158" s="27">
        <v>6.0000000000000001E-3</v>
      </c>
      <c r="E158" s="25">
        <f>+(C158-C$7)/C$8</f>
        <v>17248.494554505738</v>
      </c>
      <c r="F158" s="1">
        <f>ROUND(2*E158,0)/2</f>
        <v>17248.5</v>
      </c>
      <c r="G158" s="1">
        <f>+C158-(C$7+F158*C$8)</f>
        <v>-2.549174998421222E-3</v>
      </c>
      <c r="K158" s="1">
        <f>G158</f>
        <v>-2.549174998421222E-3</v>
      </c>
      <c r="Q158" s="80">
        <f>+C158-15018.5</f>
        <v>33720.853000000003</v>
      </c>
    </row>
    <row r="159" spans="1:17">
      <c r="A159" s="25" t="s">
        <v>85</v>
      </c>
      <c r="B159" s="26" t="s">
        <v>46</v>
      </c>
      <c r="C159" s="27">
        <v>48753.392</v>
      </c>
      <c r="D159" s="27">
        <v>4.0000000000000001E-3</v>
      </c>
      <c r="E159" s="25">
        <f>+(C159-C$7)/C$8</f>
        <v>17278.484372408213</v>
      </c>
      <c r="F159" s="1">
        <f>ROUND(2*E159,0)/2</f>
        <v>17278.5</v>
      </c>
      <c r="G159" s="1">
        <f>+C159-(C$7+F159*C$8)</f>
        <v>-7.3156750004272908E-3</v>
      </c>
      <c r="K159" s="1">
        <f>G159</f>
        <v>-7.3156750004272908E-3</v>
      </c>
      <c r="Q159" s="80">
        <f>+C159-15018.5</f>
        <v>33734.892</v>
      </c>
    </row>
    <row r="160" spans="1:17">
      <c r="A160" s="25" t="s">
        <v>85</v>
      </c>
      <c r="B160" s="26" t="s">
        <v>46</v>
      </c>
      <c r="C160" s="27">
        <v>48760.421999999999</v>
      </c>
      <c r="D160" s="27">
        <v>5.0000000000000001E-3</v>
      </c>
      <c r="E160" s="25">
        <f>+(C160-C$7)/C$8</f>
        <v>17293.501711239642</v>
      </c>
      <c r="F160" s="1">
        <f>ROUND(2*E160,0)/2</f>
        <v>17293.5</v>
      </c>
      <c r="G160" s="1">
        <f>+C160-(C$7+F160*C$8)</f>
        <v>8.0107499525183812E-4</v>
      </c>
      <c r="K160" s="1">
        <f>G160</f>
        <v>8.0107499525183812E-4</v>
      </c>
      <c r="Q160" s="80">
        <f>+C160-15018.5</f>
        <v>33741.921999999999</v>
      </c>
    </row>
    <row r="161" spans="1:17">
      <c r="A161" s="25" t="s">
        <v>86</v>
      </c>
      <c r="B161" s="26" t="s">
        <v>46</v>
      </c>
      <c r="C161" s="27">
        <v>49018.3577</v>
      </c>
      <c r="D161" s="27" t="s">
        <v>33</v>
      </c>
      <c r="E161" s="25">
        <f>+(C161-C$7)/C$8</f>
        <v>17844.49855386018</v>
      </c>
      <c r="F161" s="1">
        <f>ROUND(2*E161,0)/2</f>
        <v>17844.5</v>
      </c>
      <c r="G161" s="1">
        <f>+C161-(C$7+F161*C$8)</f>
        <v>-6.7697499616770074E-4</v>
      </c>
      <c r="H161" s="28"/>
      <c r="I161" s="1">
        <f>G161</f>
        <v>-6.7697499616770074E-4</v>
      </c>
      <c r="J161" s="2"/>
      <c r="O161" s="1">
        <f ca="1">+C$11+C$12*F161</f>
        <v>-2.991629649965423E-2</v>
      </c>
      <c r="Q161" s="80">
        <f>+C161-15018.5</f>
        <v>33999.8577</v>
      </c>
    </row>
    <row r="162" spans="1:17">
      <c r="A162" s="25" t="s">
        <v>78</v>
      </c>
      <c r="B162" s="26" t="s">
        <v>46</v>
      </c>
      <c r="C162" s="27">
        <v>49018.358</v>
      </c>
      <c r="D162" s="27"/>
      <c r="E162" s="25">
        <f>+(C162-C$7)/C$8</f>
        <v>17844.499194713899</v>
      </c>
      <c r="F162" s="1">
        <f>ROUND(2*E162,0)/2</f>
        <v>17844.5</v>
      </c>
      <c r="G162" s="1">
        <f>+C162-(C$7+F162*C$8)</f>
        <v>-3.7697499647038057E-4</v>
      </c>
      <c r="I162" s="2">
        <f>G162</f>
        <v>-3.7697499647038057E-4</v>
      </c>
      <c r="Q162" s="80">
        <f>+C162-15018.5</f>
        <v>33999.858</v>
      </c>
    </row>
    <row r="163" spans="1:17">
      <c r="A163" s="25" t="s">
        <v>87</v>
      </c>
      <c r="B163" s="26" t="s">
        <v>46</v>
      </c>
      <c r="C163" s="27">
        <v>49055.351999999999</v>
      </c>
      <c r="D163" s="27">
        <v>5.0000000000000001E-3</v>
      </c>
      <c r="E163" s="25">
        <f>+(C163-C$7)/C$8</f>
        <v>17923.525003068084</v>
      </c>
      <c r="F163" s="1">
        <f>ROUND(2*E163,0)/2</f>
        <v>17923.5</v>
      </c>
      <c r="G163" s="1">
        <f>+C163-(C$7+F163*C$8)</f>
        <v>1.1704575001203921E-2</v>
      </c>
      <c r="K163" s="1">
        <f>G163</f>
        <v>1.1704575001203921E-2</v>
      </c>
      <c r="Q163" s="80">
        <f>+C163-15018.5</f>
        <v>34036.851999999999</v>
      </c>
    </row>
    <row r="164" spans="1:17">
      <c r="A164" s="25" t="s">
        <v>88</v>
      </c>
      <c r="B164" s="26" t="s">
        <v>46</v>
      </c>
      <c r="C164" s="27">
        <v>49061.414799999999</v>
      </c>
      <c r="D164" s="27" t="s">
        <v>33</v>
      </c>
      <c r="E164" s="25">
        <f>+(C164-C$7)/C$8</f>
        <v>17936.476229507232</v>
      </c>
      <c r="F164" s="1">
        <f>ROUND(2*E164,0)/2</f>
        <v>17936.5</v>
      </c>
      <c r="G164" s="1">
        <f>+C164-(C$7+F164*C$8)</f>
        <v>-1.1127575002319645E-2</v>
      </c>
      <c r="H164" s="28"/>
      <c r="I164" s="1">
        <f>G164</f>
        <v>-1.1127575002319645E-2</v>
      </c>
      <c r="J164" s="2"/>
      <c r="O164" s="1">
        <f ca="1">+C$11+C$12*F164</f>
        <v>-2.9482050838510285E-2</v>
      </c>
      <c r="Q164" s="80">
        <f>+C164-15018.5</f>
        <v>34042.914799999999</v>
      </c>
    </row>
    <row r="165" spans="1:17">
      <c r="A165" s="25" t="s">
        <v>78</v>
      </c>
      <c r="B165" s="26" t="s">
        <v>46</v>
      </c>
      <c r="C165" s="27">
        <v>49061.415000000001</v>
      </c>
      <c r="D165" s="27"/>
      <c r="E165" s="25">
        <f>+(C165-C$7)/C$8</f>
        <v>17936.476656743049</v>
      </c>
      <c r="F165" s="1">
        <f>ROUND(2*E165,0)/2</f>
        <v>17936.5</v>
      </c>
      <c r="G165" s="1">
        <f>+C165-(C$7+F165*C$8)</f>
        <v>-1.0927575000096112E-2</v>
      </c>
      <c r="I165" s="2">
        <f>G165</f>
        <v>-1.0927575000096112E-2</v>
      </c>
      <c r="Q165" s="80">
        <f>+C165-15018.5</f>
        <v>34042.915000000001</v>
      </c>
    </row>
    <row r="166" spans="1:17">
      <c r="A166" s="25" t="s">
        <v>89</v>
      </c>
      <c r="B166" s="26" t="s">
        <v>46</v>
      </c>
      <c r="C166" s="27">
        <v>49076.409</v>
      </c>
      <c r="D166" s="27">
        <v>5.0000000000000001E-3</v>
      </c>
      <c r="E166" s="25">
        <f>+(C166-C$7)/C$8</f>
        <v>17968.506525653214</v>
      </c>
      <c r="F166" s="1">
        <f>ROUND(2*E166,0)/2</f>
        <v>17968.5</v>
      </c>
      <c r="G166" s="1">
        <f>+C166-(C$7+F166*C$8)</f>
        <v>3.0548249997082166E-3</v>
      </c>
      <c r="K166" s="1">
        <f>G166</f>
        <v>3.0548249997082166E-3</v>
      </c>
      <c r="Q166" s="80">
        <f>+C166-15018.5</f>
        <v>34057.909</v>
      </c>
    </row>
    <row r="167" spans="1:17">
      <c r="A167" s="25" t="s">
        <v>78</v>
      </c>
      <c r="B167" s="26"/>
      <c r="C167" s="27">
        <v>49080.392999999996</v>
      </c>
      <c r="D167" s="27"/>
      <c r="E167" s="25">
        <f>+(C167-C$7)/C$8</f>
        <v>17977.017063050705</v>
      </c>
      <c r="F167" s="1">
        <f>ROUND(2*E167,0)/2</f>
        <v>17977</v>
      </c>
      <c r="G167" s="1">
        <f>+C167-(C$7+F167*C$8)</f>
        <v>7.9876499949023128E-3</v>
      </c>
      <c r="I167" s="2">
        <f>G167</f>
        <v>7.9876499949023128E-3</v>
      </c>
      <c r="Q167" s="80">
        <f>+C167-15018.5</f>
        <v>34061.892999999996</v>
      </c>
    </row>
    <row r="168" spans="1:17">
      <c r="A168" s="25" t="s">
        <v>90</v>
      </c>
      <c r="B168" s="26" t="s">
        <v>43</v>
      </c>
      <c r="C168" s="27">
        <v>49080.393400000001</v>
      </c>
      <c r="D168" s="27" t="s">
        <v>33</v>
      </c>
      <c r="E168" s="25">
        <f>+(C168-C$7)/C$8</f>
        <v>17977.017917522342</v>
      </c>
      <c r="F168" s="1">
        <f>ROUND(2*E168,0)/2</f>
        <v>17977</v>
      </c>
      <c r="G168" s="1">
        <f>+C168-(C$7+F168*C$8)</f>
        <v>8.387649999349378E-3</v>
      </c>
      <c r="H168" s="28"/>
      <c r="I168" s="1">
        <f>G168</f>
        <v>8.387649999349378E-3</v>
      </c>
      <c r="J168" s="2"/>
      <c r="O168" s="1">
        <f ca="1">+C$11+C$12*F168</f>
        <v>-2.9290888346376262E-2</v>
      </c>
      <c r="Q168" s="80">
        <f>+C168-15018.5</f>
        <v>34061.893400000001</v>
      </c>
    </row>
    <row r="169" spans="1:17">
      <c r="A169" s="25" t="s">
        <v>89</v>
      </c>
      <c r="B169" s="26" t="s">
        <v>46</v>
      </c>
      <c r="C169" s="27">
        <v>49092.330999999998</v>
      </c>
      <c r="D169" s="27">
        <v>4.0000000000000001E-3</v>
      </c>
      <c r="E169" s="25">
        <f>+(C169-C$7)/C$8</f>
        <v>18002.518768736289</v>
      </c>
      <c r="F169" s="1">
        <f>ROUND(2*E169,0)/2</f>
        <v>18002.5</v>
      </c>
      <c r="G169" s="1">
        <f>+C169-(C$7+F169*C$8)</f>
        <v>8.7861249994602986E-3</v>
      </c>
      <c r="K169" s="1">
        <f>G169</f>
        <v>8.7861249994602986E-3</v>
      </c>
      <c r="O169" s="1">
        <f ca="1">+C$11+C$12*F169</f>
        <v>-2.9170526777254846E-2</v>
      </c>
      <c r="Q169" s="80">
        <f>+C169-15018.5</f>
        <v>34073.830999999998</v>
      </c>
    </row>
    <row r="170" spans="1:17">
      <c r="A170" s="25" t="s">
        <v>78</v>
      </c>
      <c r="B170" s="26" t="s">
        <v>46</v>
      </c>
      <c r="C170" s="27">
        <v>49126.493000000002</v>
      </c>
      <c r="D170" s="27"/>
      <c r="E170" s="25">
        <f>+(C170-C$7)/C$8</f>
        <v>18075.494917976604</v>
      </c>
      <c r="F170" s="1">
        <f>ROUND(2*E170,0)/2</f>
        <v>18075.5</v>
      </c>
      <c r="G170" s="1">
        <f>+C170-(C$7+F170*C$8)</f>
        <v>-2.3790249979356304E-3</v>
      </c>
      <c r="I170" s="2">
        <f>G170</f>
        <v>-2.3790249979356304E-3</v>
      </c>
      <c r="O170" s="1">
        <f ca="1">+C$11+C$12*F170</f>
        <v>-2.8825962285260187E-2</v>
      </c>
      <c r="Q170" s="80">
        <f>+C170-15018.5</f>
        <v>34107.993000000002</v>
      </c>
    </row>
    <row r="171" spans="1:17">
      <c r="A171" s="25" t="s">
        <v>82</v>
      </c>
      <c r="B171" s="26" t="s">
        <v>46</v>
      </c>
      <c r="C171" s="27">
        <v>49368.523399999998</v>
      </c>
      <c r="D171" s="27" t="s">
        <v>33</v>
      </c>
      <c r="E171" s="25">
        <f>+(C171-C$7)/C$8</f>
        <v>18592.515191704446</v>
      </c>
      <c r="F171" s="1">
        <f>ROUND(2*E171,0)/2</f>
        <v>18592.5</v>
      </c>
      <c r="G171" s="1">
        <f>+C171-(C$7+F171*C$8)</f>
        <v>7.1116249964688905E-3</v>
      </c>
      <c r="H171" s="28"/>
      <c r="I171" s="1">
        <f>G171</f>
        <v>7.1116249964688905E-3</v>
      </c>
      <c r="J171" s="2"/>
      <c r="O171" s="1">
        <f ca="1">+C$11+C$12*F171</f>
        <v>-2.6385690472092591E-2</v>
      </c>
      <c r="Q171" s="80">
        <f>+C171-15018.5</f>
        <v>34350.023399999998</v>
      </c>
    </row>
    <row r="172" spans="1:17">
      <c r="A172" s="25" t="s">
        <v>78</v>
      </c>
      <c r="B172" s="26" t="s">
        <v>46</v>
      </c>
      <c r="C172" s="27">
        <v>49368.523999999998</v>
      </c>
      <c r="D172" s="27"/>
      <c r="E172" s="25">
        <f>+(C172-C$7)/C$8</f>
        <v>18592.516473411881</v>
      </c>
      <c r="F172" s="1">
        <f>ROUND(2*E172,0)/2</f>
        <v>18592.5</v>
      </c>
      <c r="G172" s="1">
        <f>+C172-(C$7+F172*C$8)</f>
        <v>7.7116249958635308E-3</v>
      </c>
      <c r="I172" s="2">
        <f>G172</f>
        <v>7.7116249958635308E-3</v>
      </c>
      <c r="O172" s="1">
        <f ca="1">+C$11+C$12*F172</f>
        <v>-2.6385690472092591E-2</v>
      </c>
      <c r="Q172" s="80">
        <f>+C172-15018.5</f>
        <v>34350.023999999998</v>
      </c>
    </row>
    <row r="173" spans="1:17">
      <c r="A173" s="25" t="s">
        <v>78</v>
      </c>
      <c r="B173" s="26"/>
      <c r="C173" s="27">
        <v>49374.360999999997</v>
      </c>
      <c r="D173" s="27"/>
      <c r="E173" s="25">
        <f>+(C173-C$7)/C$8</f>
        <v>18604.985350618008</v>
      </c>
      <c r="F173" s="1">
        <f>ROUND(2*E173,0)/2</f>
        <v>18605</v>
      </c>
      <c r="G173" s="1">
        <f>+C173-(C$7+F173*C$8)</f>
        <v>-6.8577499987441115E-3</v>
      </c>
      <c r="I173" s="2">
        <f>G173</f>
        <v>-6.8577499987441115E-3</v>
      </c>
      <c r="O173" s="1">
        <f ca="1">+C$11+C$12*F173</f>
        <v>-2.6326689702915421E-2</v>
      </c>
      <c r="Q173" s="80">
        <f>+C173-15018.5</f>
        <v>34355.860999999997</v>
      </c>
    </row>
    <row r="174" spans="1:17">
      <c r="A174" s="25" t="s">
        <v>91</v>
      </c>
      <c r="B174" s="26" t="s">
        <v>43</v>
      </c>
      <c r="C174" s="27">
        <v>49374.361100000002</v>
      </c>
      <c r="D174" s="27" t="s">
        <v>33</v>
      </c>
      <c r="E174" s="25">
        <f>+(C174-C$7)/C$8</f>
        <v>18604.985564235925</v>
      </c>
      <c r="F174" s="1">
        <f>ROUND(2*E174,0)/2</f>
        <v>18605</v>
      </c>
      <c r="G174" s="1">
        <f>+C174-(C$7+F174*C$8)</f>
        <v>-6.7577499939943664E-3</v>
      </c>
      <c r="H174" s="28"/>
      <c r="I174" s="1">
        <f>G174</f>
        <v>-6.7577499939943664E-3</v>
      </c>
      <c r="J174" s="2"/>
      <c r="O174" s="1">
        <f ca="1">+C$11+C$12*F174</f>
        <v>-2.6326689702915421E-2</v>
      </c>
      <c r="Q174" s="80">
        <f>+C174-15018.5</f>
        <v>34355.861100000002</v>
      </c>
    </row>
    <row r="175" spans="1:17">
      <c r="A175" s="25" t="s">
        <v>78</v>
      </c>
      <c r="B175" s="26"/>
      <c r="C175" s="27">
        <v>49374.368999999999</v>
      </c>
      <c r="D175" s="27"/>
      <c r="E175" s="25">
        <f>+(C175-C$7)/C$8</f>
        <v>18605.002440050535</v>
      </c>
      <c r="F175" s="1">
        <f>ROUND(2*E175,0)/2</f>
        <v>18605</v>
      </c>
      <c r="G175" s="1">
        <f>+C175-(C$7+F175*C$8)</f>
        <v>1.142250002885703E-3</v>
      </c>
      <c r="I175" s="2">
        <f>G175</f>
        <v>1.142250002885703E-3</v>
      </c>
      <c r="O175" s="1">
        <f ca="1">+C$11+C$12*F175</f>
        <v>-2.6326689702915421E-2</v>
      </c>
      <c r="Q175" s="80">
        <f>+C175-15018.5</f>
        <v>34355.868999999999</v>
      </c>
    </row>
    <row r="176" spans="1:17">
      <c r="A176" s="25" t="s">
        <v>82</v>
      </c>
      <c r="B176" s="26" t="s">
        <v>43</v>
      </c>
      <c r="C176" s="27">
        <v>49374.369400000003</v>
      </c>
      <c r="D176" s="27" t="s">
        <v>33</v>
      </c>
      <c r="E176" s="25">
        <f>+(C176-C$7)/C$8</f>
        <v>18605.003294522172</v>
      </c>
      <c r="F176" s="1">
        <f>ROUND(2*E176,0)/2</f>
        <v>18605</v>
      </c>
      <c r="G176" s="1">
        <f>+C176-(C$7+F176*C$8)</f>
        <v>1.5422500073327683E-3</v>
      </c>
      <c r="H176" s="28"/>
      <c r="I176" s="1">
        <f>G176</f>
        <v>1.5422500073327683E-3</v>
      </c>
      <c r="J176" s="2"/>
      <c r="O176" s="1">
        <f ca="1">+C$11+C$12*F176</f>
        <v>-2.6326689702915421E-2</v>
      </c>
      <c r="Q176" s="80">
        <f>+C176-15018.5</f>
        <v>34355.869400000003</v>
      </c>
    </row>
    <row r="177" spans="1:17">
      <c r="A177" s="25" t="s">
        <v>78</v>
      </c>
      <c r="B177" s="26"/>
      <c r="C177" s="27">
        <v>49374.375999999997</v>
      </c>
      <c r="D177" s="27"/>
      <c r="E177" s="25">
        <f>+(C177-C$7)/C$8</f>
        <v>18605.017393303991</v>
      </c>
      <c r="F177" s="1">
        <f>ROUND(2*E177,0)/2</f>
        <v>18605</v>
      </c>
      <c r="G177" s="1">
        <f>+C177-(C$7+F177*C$8)</f>
        <v>8.1422500006738119E-3</v>
      </c>
      <c r="I177" s="2">
        <f>G177</f>
        <v>8.1422500006738119E-3</v>
      </c>
      <c r="O177" s="1">
        <f ca="1">+C$11+C$12*F177</f>
        <v>-2.6326689702915421E-2</v>
      </c>
      <c r="Q177" s="80">
        <f>+C177-15018.5</f>
        <v>34355.875999999997</v>
      </c>
    </row>
    <row r="178" spans="1:17">
      <c r="A178" s="25" t="s">
        <v>92</v>
      </c>
      <c r="B178" s="26" t="s">
        <v>43</v>
      </c>
      <c r="C178" s="27">
        <v>49374.376300000004</v>
      </c>
      <c r="D178" s="27" t="s">
        <v>33</v>
      </c>
      <c r="E178" s="25">
        <f>+(C178-C$7)/C$8</f>
        <v>18605.018034157725</v>
      </c>
      <c r="F178" s="1">
        <f>ROUND(2*E178,0)/2</f>
        <v>18605</v>
      </c>
      <c r="G178" s="1">
        <f>+C178-(C$7+F178*C$8)</f>
        <v>8.4422500076470897E-3</v>
      </c>
      <c r="H178" s="28"/>
      <c r="I178" s="1">
        <f>G178</f>
        <v>8.4422500076470897E-3</v>
      </c>
      <c r="J178" s="2"/>
      <c r="O178" s="1">
        <f ca="1">+C$11+C$12*F178</f>
        <v>-2.6326689702915421E-2</v>
      </c>
      <c r="Q178" s="80">
        <f>+C178-15018.5</f>
        <v>34355.876300000004</v>
      </c>
    </row>
    <row r="179" spans="1:17">
      <c r="A179" s="25" t="s">
        <v>79</v>
      </c>
      <c r="B179" s="26" t="s">
        <v>43</v>
      </c>
      <c r="C179" s="27">
        <v>49374.377699999997</v>
      </c>
      <c r="D179" s="27" t="s">
        <v>33</v>
      </c>
      <c r="E179" s="25">
        <f>+(C179-C$7)/C$8</f>
        <v>18605.021024808404</v>
      </c>
      <c r="F179" s="1">
        <f>ROUND(2*E179,0)/2</f>
        <v>18605</v>
      </c>
      <c r="G179" s="1">
        <f>+C179-(C$7+F179*C$8)</f>
        <v>9.8422500013839453E-3</v>
      </c>
      <c r="H179" s="28"/>
      <c r="I179" s="1">
        <f>G179</f>
        <v>9.8422500013839453E-3</v>
      </c>
      <c r="J179" s="2"/>
      <c r="O179" s="1">
        <f ca="1">+C$11+C$12*F179</f>
        <v>-2.6326689702915421E-2</v>
      </c>
      <c r="Q179" s="80">
        <f>+C179-15018.5</f>
        <v>34355.877699999997</v>
      </c>
    </row>
    <row r="180" spans="1:17">
      <c r="A180" s="25" t="s">
        <v>78</v>
      </c>
      <c r="B180" s="26"/>
      <c r="C180" s="27">
        <v>49374.377999999997</v>
      </c>
      <c r="D180" s="27"/>
      <c r="E180" s="25">
        <f>+(C180-C$7)/C$8</f>
        <v>18605.021665662123</v>
      </c>
      <c r="F180" s="1">
        <f>ROUND(2*E180,0)/2</f>
        <v>18605</v>
      </c>
      <c r="G180" s="1">
        <f>+C180-(C$7+F180*C$8)</f>
        <v>1.0142250001081266E-2</v>
      </c>
      <c r="I180" s="2">
        <f>G180</f>
        <v>1.0142250001081266E-2</v>
      </c>
      <c r="O180" s="1">
        <f ca="1">+C$11+C$12*F180</f>
        <v>-2.6326689702915421E-2</v>
      </c>
      <c r="Q180" s="80">
        <f>+C180-15018.5</f>
        <v>34355.877999999997</v>
      </c>
    </row>
    <row r="181" spans="1:17">
      <c r="A181" s="25" t="s">
        <v>93</v>
      </c>
      <c r="B181" s="26" t="s">
        <v>46</v>
      </c>
      <c r="C181" s="27">
        <v>49421.417000000001</v>
      </c>
      <c r="D181" s="27"/>
      <c r="E181" s="25">
        <f>+(C181-C$7)/C$8</f>
        <v>18705.505392730651</v>
      </c>
      <c r="F181" s="1">
        <f>ROUND(2*E181,0)/2</f>
        <v>18705.5</v>
      </c>
      <c r="G181" s="1">
        <f>+C181-(C$7+F181*C$8)</f>
        <v>2.5244749995181337E-3</v>
      </c>
      <c r="I181" s="2">
        <f>G181</f>
        <v>2.5244749995181337E-3</v>
      </c>
      <c r="O181" s="1">
        <f ca="1">+C$11+C$12*F181</f>
        <v>-2.5852323518730999E-2</v>
      </c>
      <c r="Q181" s="80">
        <f>+C181-15018.5</f>
        <v>34402.917000000001</v>
      </c>
    </row>
    <row r="182" spans="1:17">
      <c r="A182" s="25" t="s">
        <v>88</v>
      </c>
      <c r="B182" s="26" t="s">
        <v>46</v>
      </c>
      <c r="C182" s="27">
        <v>49463.551700000004</v>
      </c>
      <c r="D182" s="27" t="s">
        <v>33</v>
      </c>
      <c r="E182" s="25">
        <f>+(C182-C$7)/C$8</f>
        <v>18795.512656807568</v>
      </c>
      <c r="F182" s="1">
        <f>ROUND(2*E182,0)/2</f>
        <v>18795.5</v>
      </c>
      <c r="G182" s="1">
        <f>+C182-(C$7+F182*C$8)</f>
        <v>5.9249750047456473E-3</v>
      </c>
      <c r="H182" s="28"/>
      <c r="I182" s="1">
        <f>G182</f>
        <v>5.9249750047456473E-3</v>
      </c>
      <c r="J182" s="2"/>
      <c r="O182" s="1">
        <f ca="1">+C$11+C$12*F182</f>
        <v>-2.5427517980655401E-2</v>
      </c>
      <c r="Q182" s="80">
        <f>+C182-15018.5</f>
        <v>34445.051700000004</v>
      </c>
    </row>
    <row r="183" spans="1:17">
      <c r="A183" s="25" t="s">
        <v>78</v>
      </c>
      <c r="B183" s="26" t="s">
        <v>46</v>
      </c>
      <c r="C183" s="27">
        <v>49463.552000000003</v>
      </c>
      <c r="D183" s="27"/>
      <c r="E183" s="25">
        <f>+(C183-C$7)/C$8</f>
        <v>18795.513297661288</v>
      </c>
      <c r="F183" s="1">
        <f>ROUND(2*E183,0)/2</f>
        <v>18795.5</v>
      </c>
      <c r="G183" s="1">
        <f>+C183-(C$7+F183*C$8)</f>
        <v>6.2249750044429675E-3</v>
      </c>
      <c r="I183" s="2">
        <f>G183</f>
        <v>6.2249750044429675E-3</v>
      </c>
      <c r="O183" s="1">
        <f ca="1">+C$11+C$12*F183</f>
        <v>-2.5427517980655401E-2</v>
      </c>
      <c r="Q183" s="80">
        <f>+C183-15018.5</f>
        <v>34445.052000000003</v>
      </c>
    </row>
    <row r="184" spans="1:17">
      <c r="A184" s="25" t="s">
        <v>93</v>
      </c>
      <c r="B184" s="26" t="s">
        <v>46</v>
      </c>
      <c r="C184" s="27">
        <v>49472.447999999997</v>
      </c>
      <c r="D184" s="27"/>
      <c r="E184" s="25">
        <f>+(C184-C$7)/C$8</f>
        <v>18814.516746629182</v>
      </c>
      <c r="F184" s="1">
        <f>ROUND(2*E184,0)/2</f>
        <v>18814.5</v>
      </c>
      <c r="G184" s="1">
        <f>+C184-(C$7+F184*C$8)</f>
        <v>7.8395249947789125E-3</v>
      </c>
      <c r="I184" s="2">
        <f>G184</f>
        <v>7.8395249947789125E-3</v>
      </c>
      <c r="O184" s="1">
        <f ca="1">+C$11+C$12*F184</f>
        <v>-2.5337836811506115E-2</v>
      </c>
      <c r="Q184" s="80">
        <f>+C184-15018.5</f>
        <v>34453.947999999997</v>
      </c>
    </row>
    <row r="185" spans="1:17">
      <c r="A185" s="25" t="s">
        <v>93</v>
      </c>
      <c r="B185" s="26"/>
      <c r="C185" s="27">
        <v>49484.377999999997</v>
      </c>
      <c r="D185" s="27"/>
      <c r="E185" s="25">
        <f>+(C185-C$7)/C$8</f>
        <v>18840.001362882238</v>
      </c>
      <c r="F185" s="1">
        <f>ROUND(2*E185,0)/2</f>
        <v>18840</v>
      </c>
      <c r="G185" s="1">
        <f>+C185-(C$7+F185*C$8)</f>
        <v>6.3799999770708382E-4</v>
      </c>
      <c r="I185" s="2">
        <f>G185</f>
        <v>6.3799999770708382E-4</v>
      </c>
      <c r="O185" s="1">
        <f ca="1">+C$11+C$12*F185</f>
        <v>-2.5217475242384699E-2</v>
      </c>
      <c r="Q185" s="80">
        <f>+C185-15018.5</f>
        <v>34465.877999999997</v>
      </c>
    </row>
    <row r="186" spans="1:17">
      <c r="A186" s="25" t="s">
        <v>94</v>
      </c>
      <c r="B186" s="26" t="s">
        <v>43</v>
      </c>
      <c r="C186" s="27">
        <v>49749.3439</v>
      </c>
      <c r="D186" s="27" t="s">
        <v>33</v>
      </c>
      <c r="E186" s="25">
        <f>+(C186-C$7)/C$8</f>
        <v>19406.015971570021</v>
      </c>
      <c r="F186" s="1">
        <f>ROUND(2*E186,0)/2</f>
        <v>19406</v>
      </c>
      <c r="G186" s="1">
        <f>+C186-(C$7+F186*C$8)</f>
        <v>7.4766999969142489E-3</v>
      </c>
      <c r="H186" s="28"/>
      <c r="I186" s="1">
        <f>G186</f>
        <v>7.4766999969142489E-3</v>
      </c>
      <c r="J186" s="2"/>
      <c r="O186" s="1">
        <f ca="1">+C$11+C$12*F186</f>
        <v>-2.2545920414042589E-2</v>
      </c>
      <c r="Q186" s="80">
        <f>+C186-15018.5</f>
        <v>34730.8439</v>
      </c>
    </row>
    <row r="187" spans="1:17">
      <c r="A187" s="25" t="s">
        <v>94</v>
      </c>
      <c r="B187" s="26" t="s">
        <v>46</v>
      </c>
      <c r="C187" s="27">
        <v>49751.444600000003</v>
      </c>
      <c r="D187" s="27" t="s">
        <v>33</v>
      </c>
      <c r="E187" s="25">
        <f>+(C187-C$7)/C$8</f>
        <v>19410.503442933212</v>
      </c>
      <c r="F187" s="1">
        <f>ROUND(2*E187,0)/2</f>
        <v>19410.5</v>
      </c>
      <c r="G187" s="1">
        <f>+C187-(C$7+F187*C$8)</f>
        <v>1.6117250052047893E-3</v>
      </c>
      <c r="H187" s="28"/>
      <c r="I187" s="1">
        <f>G187</f>
        <v>1.6117250052047893E-3</v>
      </c>
      <c r="J187" s="2"/>
      <c r="O187" s="1">
        <f ca="1">+C$11+C$12*F187</f>
        <v>-2.2524680137138819E-2</v>
      </c>
      <c r="Q187" s="80">
        <f>+C187-15018.5</f>
        <v>34732.944600000003</v>
      </c>
    </row>
    <row r="188" spans="1:17">
      <c r="A188" s="25" t="s">
        <v>95</v>
      </c>
      <c r="B188" s="26"/>
      <c r="C188" s="27">
        <v>49778.362999999998</v>
      </c>
      <c r="D188" s="27">
        <v>5.0000000000000001E-3</v>
      </c>
      <c r="E188" s="25">
        <f>+(C188-C$7)/C$8</f>
        <v>19468.005965493652</v>
      </c>
      <c r="F188" s="1">
        <f>ROUND(2*E188,0)/2</f>
        <v>19468</v>
      </c>
      <c r="G188" s="1">
        <f>+C188-(C$7+F188*C$8)</f>
        <v>2.792599996610079E-3</v>
      </c>
      <c r="K188" s="1">
        <f>G188</f>
        <v>2.792599996610079E-3</v>
      </c>
      <c r="O188" s="1">
        <f ca="1">+C$11+C$12*F188</f>
        <v>-2.2253276598923843E-2</v>
      </c>
      <c r="Q188" s="80">
        <f>+C188-15018.5</f>
        <v>34759.862999999998</v>
      </c>
    </row>
    <row r="189" spans="1:17">
      <c r="A189" s="25" t="s">
        <v>95</v>
      </c>
      <c r="B189" s="26"/>
      <c r="C189" s="27">
        <v>49793.347000000002</v>
      </c>
      <c r="D189" s="27">
        <v>4.0000000000000001E-3</v>
      </c>
      <c r="E189" s="25">
        <f>+(C189-C$7)/C$8</f>
        <v>19500.014472613173</v>
      </c>
      <c r="F189" s="1">
        <f>ROUND(2*E189,0)/2</f>
        <v>19500</v>
      </c>
      <c r="G189" s="1">
        <f>+C189-(C$7+F189*C$8)</f>
        <v>6.7750000016530976E-3</v>
      </c>
      <c r="K189" s="1">
        <f>G189</f>
        <v>6.7750000016530976E-3</v>
      </c>
      <c r="O189" s="1">
        <f ca="1">+C$11+C$12*F189</f>
        <v>-2.2102234629830297E-2</v>
      </c>
      <c r="Q189" s="80">
        <f>+C189-15018.5</f>
        <v>34774.847000000002</v>
      </c>
    </row>
    <row r="190" spans="1:17">
      <c r="A190" s="25" t="s">
        <v>96</v>
      </c>
      <c r="B190" s="26"/>
      <c r="C190" s="27">
        <v>49799.434000000001</v>
      </c>
      <c r="D190" s="27">
        <v>4.0000000000000001E-3</v>
      </c>
      <c r="E190" s="25">
        <f>+(C190-C$7)/C$8</f>
        <v>19513.017394585706</v>
      </c>
      <c r="F190" s="1">
        <f>ROUND(2*E190,0)/2</f>
        <v>19513</v>
      </c>
      <c r="G190" s="1">
        <f>+C190-(C$7+F190*C$8)</f>
        <v>8.1428500052425079E-3</v>
      </c>
      <c r="K190" s="1">
        <f>G190</f>
        <v>8.1428500052425079E-3</v>
      </c>
      <c r="O190" s="1">
        <f ca="1">+C$11+C$12*F190</f>
        <v>-2.2040873829886051E-2</v>
      </c>
      <c r="Q190" s="80">
        <f>+C190-15018.5</f>
        <v>34780.934000000001</v>
      </c>
    </row>
    <row r="191" spans="1:17">
      <c r="A191" s="25" t="s">
        <v>97</v>
      </c>
      <c r="B191" s="26"/>
      <c r="C191" s="27">
        <v>49836.413</v>
      </c>
      <c r="D191" s="27">
        <v>4.0000000000000001E-3</v>
      </c>
      <c r="E191" s="25">
        <f>+(C191-C$7)/C$8</f>
        <v>19592.011160253911</v>
      </c>
      <c r="F191" s="1">
        <f>ROUND(2*E191,0)/2</f>
        <v>19592</v>
      </c>
      <c r="G191" s="1">
        <f>+C191-(C$7+F191*C$8)</f>
        <v>5.2243999962229282E-3</v>
      </c>
      <c r="K191" s="1">
        <f>G191</f>
        <v>5.2243999962229282E-3</v>
      </c>
      <c r="O191" s="1">
        <f ca="1">+C$11+C$12*F191</f>
        <v>-2.1667988968686352E-2</v>
      </c>
      <c r="Q191" s="80">
        <f>+C191-15018.5</f>
        <v>34817.913</v>
      </c>
    </row>
    <row r="192" spans="1:17">
      <c r="A192" s="25" t="s">
        <v>97</v>
      </c>
      <c r="B192" s="26" t="s">
        <v>46</v>
      </c>
      <c r="C192" s="27">
        <v>49840.394500000002</v>
      </c>
      <c r="D192" s="27">
        <v>1.4E-3</v>
      </c>
      <c r="E192" s="25">
        <f>+(C192-C$7)/C$8</f>
        <v>19600.516357203749</v>
      </c>
      <c r="F192" s="1">
        <f>ROUND(2*E192,0)/2</f>
        <v>19600.5</v>
      </c>
      <c r="G192" s="1">
        <f>+C192-(C$7+F192*C$8)</f>
        <v>7.6572250036406331E-3</v>
      </c>
      <c r="K192" s="1">
        <f>G192</f>
        <v>7.6572250036406331E-3</v>
      </c>
      <c r="O192" s="1">
        <f ca="1">+C$11+C$12*F192</f>
        <v>-2.162786844564589E-2</v>
      </c>
      <c r="Q192" s="80">
        <f>+C192-15018.5</f>
        <v>34821.894500000002</v>
      </c>
    </row>
    <row r="193" spans="1:17">
      <c r="A193" s="25" t="s">
        <v>94</v>
      </c>
      <c r="B193" s="26" t="s">
        <v>43</v>
      </c>
      <c r="C193" s="27">
        <v>49843.433100000002</v>
      </c>
      <c r="D193" s="27" t="s">
        <v>33</v>
      </c>
      <c r="E193" s="25">
        <f>+(C193-C$7)/C$8</f>
        <v>19607.007350912598</v>
      </c>
      <c r="F193" s="1">
        <f>ROUND(2*E193,0)/2</f>
        <v>19607</v>
      </c>
      <c r="G193" s="1">
        <f>+C193-(C$7+F193*C$8)</f>
        <v>3.4411500018904917E-3</v>
      </c>
      <c r="H193" s="28"/>
      <c r="I193" s="1">
        <f>G193</f>
        <v>3.4411500018904917E-3</v>
      </c>
      <c r="J193" s="2"/>
      <c r="O193" s="1">
        <f ca="1">+C$11+C$12*F193</f>
        <v>-2.159718804567376E-2</v>
      </c>
      <c r="Q193" s="80">
        <f>+C193-15018.5</f>
        <v>34824.933100000002</v>
      </c>
    </row>
    <row r="194" spans="1:17">
      <c r="A194" s="25" t="s">
        <v>98</v>
      </c>
      <c r="B194" s="26" t="s">
        <v>46</v>
      </c>
      <c r="C194" s="27">
        <v>50141.398999999998</v>
      </c>
      <c r="D194" s="27">
        <v>4.0000000000000001E-3</v>
      </c>
      <c r="E194" s="25">
        <f>+(C194-C$7)/C$8</f>
        <v>20243.515868766397</v>
      </c>
      <c r="F194" s="1">
        <f>ROUND(2*E194,0)/2</f>
        <v>20243.5</v>
      </c>
      <c r="G194" s="1">
        <f>+C194-(C$7+F194*C$8)</f>
        <v>7.4285749942646362E-3</v>
      </c>
      <c r="K194" s="1">
        <f>G194</f>
        <v>7.4285749942646362E-3</v>
      </c>
      <c r="O194" s="1">
        <f ca="1">+C$11+C$12*F194</f>
        <v>-1.8592868879172442E-2</v>
      </c>
      <c r="Q194" s="80">
        <f>+C194-15018.5</f>
        <v>35122.898999999998</v>
      </c>
    </row>
    <row r="195" spans="1:17">
      <c r="A195" s="25" t="s">
        <v>99</v>
      </c>
      <c r="B195" s="26" t="s">
        <v>46</v>
      </c>
      <c r="C195" s="27">
        <v>50192.406999999999</v>
      </c>
      <c r="D195" s="27">
        <v>6.0000000000000001E-3</v>
      </c>
      <c r="E195" s="25">
        <f>+(C195-C$7)/C$8</f>
        <v>20352.478090546436</v>
      </c>
      <c r="F195" s="1">
        <f>ROUND(2*E195,0)/2</f>
        <v>20352.5</v>
      </c>
      <c r="G195" s="1">
        <f>+C195-(C$7+F195*C$8)</f>
        <v>-1.0256375004246365E-2</v>
      </c>
      <c r="K195" s="1">
        <f>G195</f>
        <v>-1.0256375004246365E-2</v>
      </c>
      <c r="O195" s="1">
        <f ca="1">+C$11+C$12*F195</f>
        <v>-1.8078382171947557E-2</v>
      </c>
      <c r="Q195" s="80">
        <f>+C195-15018.5</f>
        <v>35173.906999999999</v>
      </c>
    </row>
    <row r="196" spans="1:17">
      <c r="A196" s="25" t="s">
        <v>100</v>
      </c>
      <c r="B196" s="26" t="s">
        <v>46</v>
      </c>
      <c r="C196" s="27">
        <v>50502.33</v>
      </c>
      <c r="D196" s="27">
        <v>4.0000000000000001E-3</v>
      </c>
      <c r="E196" s="25">
        <f>+(C196-C$7)/C$8</f>
        <v>21014.529115105983</v>
      </c>
      <c r="F196" s="1">
        <f>ROUND(2*E196,0)/2</f>
        <v>21014.5</v>
      </c>
      <c r="G196" s="1">
        <f>+C196-(C$7+F196*C$8)</f>
        <v>1.3629524997668341E-2</v>
      </c>
      <c r="K196" s="1">
        <f>G196</f>
        <v>1.3629524997668341E-2</v>
      </c>
      <c r="O196" s="1">
        <f ca="1">+C$11+C$12*F196</f>
        <v>-1.4953701436324809E-2</v>
      </c>
      <c r="Q196" s="80">
        <f>+C196-15018.5</f>
        <v>35483.83</v>
      </c>
    </row>
    <row r="197" spans="1:17">
      <c r="A197" s="25" t="s">
        <v>94</v>
      </c>
      <c r="B197" s="26" t="s">
        <v>46</v>
      </c>
      <c r="C197" s="27">
        <v>50509.339800000002</v>
      </c>
      <c r="D197" s="27" t="s">
        <v>33</v>
      </c>
      <c r="E197" s="25">
        <f>+(C197-C$7)/C$8</f>
        <v>21029.503303120287</v>
      </c>
      <c r="F197" s="1">
        <f>ROUND(2*E197,0)/2</f>
        <v>21029.5</v>
      </c>
      <c r="G197" s="1">
        <f>+C197-(C$7+F197*C$8)</f>
        <v>1.546275001601316E-3</v>
      </c>
      <c r="H197" s="28"/>
      <c r="I197" s="1">
        <f>G197</f>
        <v>1.546275001601316E-3</v>
      </c>
      <c r="J197" s="2"/>
      <c r="O197" s="1">
        <f ca="1">+C$11+C$12*F197</f>
        <v>-1.4882900513312217E-2</v>
      </c>
      <c r="Q197" s="80">
        <f>+C197-15018.5</f>
        <v>35490.839800000002</v>
      </c>
    </row>
    <row r="198" spans="1:17">
      <c r="A198" s="25" t="s">
        <v>94</v>
      </c>
      <c r="B198" s="26" t="s">
        <v>46</v>
      </c>
      <c r="C198" s="27">
        <v>50509.352299999999</v>
      </c>
      <c r="D198" s="27" t="s">
        <v>33</v>
      </c>
      <c r="E198" s="25">
        <f>+(C198-C$7)/C$8</f>
        <v>21029.530005358603</v>
      </c>
      <c r="F198" s="1">
        <f>ROUND(2*E198,0)/2</f>
        <v>21029.5</v>
      </c>
      <c r="G198" s="1">
        <f>+C198-(C$7+F198*C$8)</f>
        <v>1.4046274998690933E-2</v>
      </c>
      <c r="H198" s="28"/>
      <c r="I198" s="1">
        <f>G198</f>
        <v>1.4046274998690933E-2</v>
      </c>
      <c r="J198" s="2"/>
      <c r="O198" s="1">
        <f ca="1">+C$11+C$12*F198</f>
        <v>-1.4882900513312217E-2</v>
      </c>
      <c r="Q198" s="80">
        <f>+C198-15018.5</f>
        <v>35490.852299999999</v>
      </c>
    </row>
    <row r="199" spans="1:17">
      <c r="A199" s="25" t="s">
        <v>100</v>
      </c>
      <c r="B199" s="26" t="s">
        <v>46</v>
      </c>
      <c r="C199" s="27">
        <v>50517.315000000002</v>
      </c>
      <c r="D199" s="27">
        <v>5.0000000000000001E-3</v>
      </c>
      <c r="E199" s="25">
        <f>+(C199-C$7)/C$8</f>
        <v>21046.53975840456</v>
      </c>
      <c r="F199" s="1">
        <f>ROUND(2*E199,0)/2</f>
        <v>21046.5</v>
      </c>
      <c r="G199" s="1">
        <f>+C199-(C$7+F199*C$8)</f>
        <v>1.8611924999277107E-2</v>
      </c>
      <c r="K199" s="1">
        <f>G199</f>
        <v>1.8611924999277107E-2</v>
      </c>
      <c r="O199" s="1">
        <f ca="1">+C$11+C$12*F199</f>
        <v>-1.4802659467231263E-2</v>
      </c>
      <c r="Q199" s="80">
        <f>+C199-15018.5</f>
        <v>35498.815000000002</v>
      </c>
    </row>
    <row r="200" spans="1:17">
      <c r="A200" s="25" t="s">
        <v>94</v>
      </c>
      <c r="B200" s="26" t="s">
        <v>43</v>
      </c>
      <c r="C200" s="27">
        <v>50520.340600000003</v>
      </c>
      <c r="D200" s="27" t="s">
        <v>33</v>
      </c>
      <c r="E200" s="25">
        <f>+(C200-C$7)/C$8</f>
        <v>21053.002981785557</v>
      </c>
      <c r="F200" s="1">
        <f>ROUND(2*E200,0)/2</f>
        <v>21053</v>
      </c>
      <c r="G200" s="1">
        <f>+C200-(C$7+F200*C$8)</f>
        <v>1.3958500057924539E-3</v>
      </c>
      <c r="H200" s="28"/>
      <c r="I200" s="1">
        <f>G200</f>
        <v>1.3958500057924539E-3</v>
      </c>
      <c r="J200" s="2"/>
      <c r="O200" s="1">
        <f ca="1">+C$11+C$12*F200</f>
        <v>-1.4771979067259147E-2</v>
      </c>
      <c r="Q200" s="80">
        <f>+C200-15018.5</f>
        <v>35501.840600000003</v>
      </c>
    </row>
    <row r="201" spans="1:17">
      <c r="A201" s="25" t="s">
        <v>101</v>
      </c>
      <c r="B201" s="26" t="s">
        <v>43</v>
      </c>
      <c r="C201" s="27">
        <v>50545.623</v>
      </c>
      <c r="D201" s="27" t="s">
        <v>35</v>
      </c>
      <c r="E201" s="25">
        <f>+(C201-C$7)/C$8</f>
        <v>21107.010715394619</v>
      </c>
      <c r="F201" s="1">
        <f>ROUND(2*E201,0)/2</f>
        <v>21107</v>
      </c>
      <c r="G201" s="1">
        <f>+C201-(C$7+F201*C$8)</f>
        <v>5.0161500039394014E-3</v>
      </c>
      <c r="H201" s="28"/>
      <c r="I201" s="2"/>
      <c r="J201" s="2"/>
      <c r="K201" s="1">
        <f>G201</f>
        <v>5.0161500039394014E-3</v>
      </c>
      <c r="O201" s="1">
        <f ca="1">+C$11+C$12*F201</f>
        <v>-1.4517095744413788E-2</v>
      </c>
      <c r="Q201" s="80">
        <f>+C201-15018.5</f>
        <v>35527.123</v>
      </c>
    </row>
    <row r="202" spans="1:17">
      <c r="A202" s="25" t="s">
        <v>102</v>
      </c>
      <c r="B202" s="26"/>
      <c r="C202" s="27">
        <v>50556.387999999999</v>
      </c>
      <c r="D202" s="27">
        <v>5.0000000000000001E-3</v>
      </c>
      <c r="E202" s="25">
        <f>+(C202-C$7)/C$8</f>
        <v>21130.006683036205</v>
      </c>
      <c r="F202" s="1">
        <f>ROUND(2*E202,0)/2</f>
        <v>21130</v>
      </c>
      <c r="G202" s="1">
        <f>+C202-(C$7+F202*C$8)</f>
        <v>3.1285000004572794E-3</v>
      </c>
      <c r="K202" s="1">
        <f>G202</f>
        <v>3.1285000004572794E-3</v>
      </c>
      <c r="O202" s="1">
        <f ca="1">+C$11+C$12*F202</f>
        <v>-1.4408534329127795E-2</v>
      </c>
      <c r="Q202" s="80">
        <f>+C202-15018.5</f>
        <v>35537.887999999999</v>
      </c>
    </row>
    <row r="203" spans="1:17">
      <c r="A203" s="25" t="s">
        <v>102</v>
      </c>
      <c r="B203" s="26"/>
      <c r="C203" s="27">
        <v>50571.375999999997</v>
      </c>
      <c r="D203" s="27">
        <v>6.0000000000000001E-3</v>
      </c>
      <c r="E203" s="25">
        <f>+(C203-C$7)/C$8</f>
        <v>21162.023734871975</v>
      </c>
      <c r="F203" s="1">
        <f>ROUND(2*E203,0)/2</f>
        <v>21162</v>
      </c>
      <c r="G203" s="1">
        <f>+C203-(C$7+F203*C$8)</f>
        <v>1.1110899999039248E-2</v>
      </c>
      <c r="K203" s="1">
        <f>G203</f>
        <v>1.1110899999039248E-2</v>
      </c>
      <c r="O203" s="1">
        <f ca="1">+C$11+C$12*F203</f>
        <v>-1.4257492360034249E-2</v>
      </c>
      <c r="Q203" s="80">
        <f>+C203-15018.5</f>
        <v>35552.875999999997</v>
      </c>
    </row>
    <row r="204" spans="1:17">
      <c r="A204" s="25" t="s">
        <v>94</v>
      </c>
      <c r="B204" s="26" t="s">
        <v>43</v>
      </c>
      <c r="C204" s="27">
        <v>50902.326300000001</v>
      </c>
      <c r="D204" s="27" t="s">
        <v>33</v>
      </c>
      <c r="E204" s="25">
        <f>+(C204-C$7)/C$8</f>
        <v>21868.992837498405</v>
      </c>
      <c r="F204" s="1">
        <f>ROUND(2*E204,0)/2</f>
        <v>21869</v>
      </c>
      <c r="G204" s="1">
        <f>+C204-(C$7+F204*C$8)</f>
        <v>-3.352949999680277E-3</v>
      </c>
      <c r="H204" s="28"/>
      <c r="I204" s="1">
        <f>G204</f>
        <v>-3.352949999680277E-3</v>
      </c>
      <c r="J204" s="2"/>
      <c r="O204" s="1">
        <f ca="1">+C$11+C$12*F204</f>
        <v>-1.0920408855373709E-2</v>
      </c>
      <c r="Q204" s="80">
        <f>+C204-15018.5</f>
        <v>35883.826300000001</v>
      </c>
    </row>
    <row r="205" spans="1:17">
      <c r="A205" s="25" t="s">
        <v>103</v>
      </c>
      <c r="B205" s="26"/>
      <c r="C205" s="27">
        <v>50902.347000000002</v>
      </c>
      <c r="D205" s="27">
        <v>6.0000000000000001E-3</v>
      </c>
      <c r="E205" s="25">
        <f>+(C205-C$7)/C$8</f>
        <v>21869.037056405065</v>
      </c>
      <c r="F205" s="1">
        <f>ROUND(2*E205,0)/2</f>
        <v>21869</v>
      </c>
      <c r="G205" s="1">
        <f>+C205-(C$7+F205*C$8)</f>
        <v>1.7347050001262687E-2</v>
      </c>
      <c r="K205" s="1">
        <f>G205</f>
        <v>1.7347050001262687E-2</v>
      </c>
      <c r="O205" s="1">
        <f ca="1">+C$11+C$12*F205</f>
        <v>-1.0920408855373709E-2</v>
      </c>
      <c r="Q205" s="80">
        <f>+C205-15018.5</f>
        <v>35883.847000000002</v>
      </c>
    </row>
    <row r="206" spans="1:17">
      <c r="A206" s="25" t="s">
        <v>104</v>
      </c>
      <c r="B206" s="26" t="s">
        <v>43</v>
      </c>
      <c r="C206" s="27">
        <v>51209.433499999999</v>
      </c>
      <c r="D206" s="27">
        <v>1.1000000000000001E-3</v>
      </c>
      <c r="E206" s="25">
        <f>+(C206-C$7)/C$8</f>
        <v>22525.028809044921</v>
      </c>
      <c r="F206" s="1">
        <f>ROUND(2*E206,0)/2</f>
        <v>22525</v>
      </c>
      <c r="G206" s="1">
        <f>+C206-(C$7+F206*C$8)</f>
        <v>1.3486249998095445E-2</v>
      </c>
      <c r="K206" s="1">
        <f>G206</f>
        <v>1.3486249998095445E-2</v>
      </c>
      <c r="O206" s="1">
        <f ca="1">+C$11+C$12*F206</f>
        <v>-7.8240484889560147E-3</v>
      </c>
      <c r="Q206" s="80">
        <f>+C206-15018.5</f>
        <v>36190.933499999999</v>
      </c>
    </row>
    <row r="207" spans="1:17">
      <c r="A207" s="25" t="s">
        <v>101</v>
      </c>
      <c r="B207" s="26" t="s">
        <v>43</v>
      </c>
      <c r="C207" s="27">
        <v>51602.656000000003</v>
      </c>
      <c r="D207" s="27" t="s">
        <v>35</v>
      </c>
      <c r="E207" s="25">
        <f>+(C207-C$7)/C$8</f>
        <v>23365.022481682539</v>
      </c>
      <c r="F207" s="1">
        <f>ROUND(2*E207,0)/2</f>
        <v>23365</v>
      </c>
      <c r="G207" s="1">
        <f>+C207-(C$7+F207*C$8)</f>
        <v>1.0524249999434687E-2</v>
      </c>
      <c r="H207" s="28"/>
      <c r="I207" s="2"/>
      <c r="J207" s="2"/>
      <c r="K207" s="1">
        <f>G207</f>
        <v>1.0524249999434687E-2</v>
      </c>
      <c r="O207" s="1">
        <f ca="1">+C$11+C$12*F207</f>
        <v>-3.8591968002504307E-3</v>
      </c>
      <c r="Q207" s="80">
        <f>+C207-15018.5</f>
        <v>36584.156000000003</v>
      </c>
    </row>
    <row r="208" spans="1:17">
      <c r="A208" s="25" t="s">
        <v>94</v>
      </c>
      <c r="B208" s="26" t="s">
        <v>43</v>
      </c>
      <c r="C208" s="27">
        <v>51663.526700000002</v>
      </c>
      <c r="D208" s="27" t="s">
        <v>33</v>
      </c>
      <c r="E208" s="25">
        <f>+(C208-C$7)/C$8</f>
        <v>23495.053196733232</v>
      </c>
      <c r="F208" s="1">
        <f>ROUND(2*E208,0)/2</f>
        <v>23495</v>
      </c>
      <c r="G208" s="1">
        <f>+C208-(C$7+F208*C$8)</f>
        <v>2.4902750003093388E-2</v>
      </c>
      <c r="H208" s="28"/>
      <c r="I208" s="1">
        <f>G208</f>
        <v>2.4902750003093388E-2</v>
      </c>
      <c r="J208" s="2"/>
      <c r="O208" s="1">
        <f ca="1">+C$11+C$12*F208</f>
        <v>-3.2455888008078998E-3</v>
      </c>
      <c r="Q208" s="80">
        <f>+C208-15018.5</f>
        <v>36645.026700000002</v>
      </c>
    </row>
    <row r="209" spans="1:17">
      <c r="A209" s="25" t="s">
        <v>105</v>
      </c>
      <c r="B209" s="26" t="s">
        <v>43</v>
      </c>
      <c r="C209" s="27">
        <v>52016.020900000003</v>
      </c>
      <c r="D209" s="27" t="s">
        <v>34</v>
      </c>
      <c r="E209" s="25">
        <f>+(C209-C$7)/C$8</f>
        <v>24248.043927531842</v>
      </c>
      <c r="F209" s="1">
        <f>ROUND(2*E209,0)/2</f>
        <v>24248</v>
      </c>
      <c r="G209" s="1">
        <f>+C209-(C$7+F209*C$8)</f>
        <v>2.0563600002788007E-2</v>
      </c>
      <c r="H209" s="28"/>
      <c r="I209" s="2"/>
      <c r="J209" s="1">
        <f>G209</f>
        <v>2.0563600002788007E-2</v>
      </c>
      <c r="O209" s="1">
        <f ca="1">+C$11+C$12*F209</f>
        <v>3.0861753442459894E-4</v>
      </c>
      <c r="Q209" s="80">
        <f>+C209-15018.5</f>
        <v>36997.520900000003</v>
      </c>
    </row>
    <row r="210" spans="1:17">
      <c r="A210" s="25" t="s">
        <v>106</v>
      </c>
      <c r="B210" s="26" t="s">
        <v>43</v>
      </c>
      <c r="C210" s="27">
        <v>52032.4</v>
      </c>
      <c r="D210" s="27" t="s">
        <v>34</v>
      </c>
      <c r="E210" s="25">
        <f>+(C210-C$7)/C$8</f>
        <v>24283.032618065819</v>
      </c>
      <c r="F210" s="1">
        <f>ROUND(2*E210,0)/2</f>
        <v>24283</v>
      </c>
      <c r="G210" s="1">
        <f>+C210-(C$7+F210*C$8)</f>
        <v>1.5269350005837623E-2</v>
      </c>
      <c r="H210" s="28"/>
      <c r="I210" s="2"/>
      <c r="J210" s="1">
        <f>G210</f>
        <v>1.5269350005837623E-2</v>
      </c>
      <c r="O210" s="1">
        <f ca="1">+C$11+C$12*F210</f>
        <v>4.7381968812067188E-4</v>
      </c>
      <c r="Q210" s="80">
        <f>+C210-15018.5</f>
        <v>37013.9</v>
      </c>
    </row>
    <row r="211" spans="1:17">
      <c r="A211" s="31" t="s">
        <v>107</v>
      </c>
      <c r="B211" s="32"/>
      <c r="C211" s="33">
        <v>52032.403299999998</v>
      </c>
      <c r="D211" s="33">
        <v>5.0000000000000001E-4</v>
      </c>
      <c r="E211" s="25">
        <f>+(C211-C$7)/C$8</f>
        <v>24283.039667456727</v>
      </c>
      <c r="F211" s="1">
        <f>ROUND(2*E211,0)/2</f>
        <v>24283</v>
      </c>
      <c r="G211" s="1">
        <f>+C211-(C$7+F211*C$8)</f>
        <v>1.8569350002508145E-2</v>
      </c>
      <c r="K211" s="1">
        <f>G211</f>
        <v>1.8569350002508145E-2</v>
      </c>
      <c r="O211" s="1">
        <f ca="1">+C$11+C$12*F211</f>
        <v>4.7381968812067188E-4</v>
      </c>
      <c r="Q211" s="80">
        <f>+C211-15018.5</f>
        <v>37013.903299999998</v>
      </c>
    </row>
    <row r="212" spans="1:17">
      <c r="A212" s="25" t="s">
        <v>108</v>
      </c>
      <c r="B212" s="26" t="s">
        <v>46</v>
      </c>
      <c r="C212" s="27">
        <v>52042.438000000002</v>
      </c>
      <c r="D212" s="27" t="s">
        <v>33</v>
      </c>
      <c r="E212" s="25">
        <f>+(C212-C$7)/C$8</f>
        <v>24304.475583526688</v>
      </c>
      <c r="F212" s="1">
        <f>ROUND(2*E212,0)/2</f>
        <v>24304.5</v>
      </c>
      <c r="G212" s="1">
        <f>+C212-(C$7+F212*C$8)</f>
        <v>-1.1429974998463877E-2</v>
      </c>
      <c r="H212" s="28"/>
      <c r="I212" s="1">
        <f>G212</f>
        <v>-1.1429974998463877E-2</v>
      </c>
      <c r="J212" s="2"/>
      <c r="O212" s="1">
        <f ca="1">+C$11+C$12*F212</f>
        <v>5.7530101110539467E-4</v>
      </c>
      <c r="Q212" s="80">
        <f>+C212-15018.5</f>
        <v>37023.938000000002</v>
      </c>
    </row>
    <row r="213" spans="1:17">
      <c r="A213" s="34" t="s">
        <v>109</v>
      </c>
      <c r="B213" s="35" t="s">
        <v>46</v>
      </c>
      <c r="C213" s="36">
        <v>52042.438800000004</v>
      </c>
      <c r="D213" s="36" t="s">
        <v>33</v>
      </c>
      <c r="E213" s="25">
        <f>+(C213-C$7)/C$8</f>
        <v>24304.477292469946</v>
      </c>
      <c r="F213" s="1">
        <f>ROUND(2*E213,0)/2</f>
        <v>24304.5</v>
      </c>
      <c r="G213" s="1">
        <f>+C213-(C$7+F213*C$8)</f>
        <v>-1.0629974996845704E-2</v>
      </c>
      <c r="H213" s="28"/>
      <c r="I213" s="2">
        <f>G213</f>
        <v>-1.0629974996845704E-2</v>
      </c>
      <c r="J213" s="2"/>
      <c r="N213" s="15"/>
      <c r="O213" s="1">
        <f ca="1">+C$11+C$12*F213</f>
        <v>5.7530101110539467E-4</v>
      </c>
      <c r="Q213" s="80">
        <f>+C213-15018.5</f>
        <v>37023.938800000004</v>
      </c>
    </row>
    <row r="214" spans="1:17">
      <c r="A214" s="25" t="s">
        <v>110</v>
      </c>
      <c r="B214" s="26" t="s">
        <v>43</v>
      </c>
      <c r="C214" s="27">
        <v>52339.965900000003</v>
      </c>
      <c r="D214" s="27" t="s">
        <v>34</v>
      </c>
      <c r="E214" s="25">
        <f>+(C214-C$7)/C$8</f>
        <v>24940.048454949752</v>
      </c>
      <c r="F214" s="1">
        <f>ROUND(2*E214,0)/2</f>
        <v>24940</v>
      </c>
      <c r="G214" s="1">
        <f>+C214-(C$7+F214*C$8)</f>
        <v>2.2683000002871267E-2</v>
      </c>
      <c r="H214" s="28"/>
      <c r="I214" s="2"/>
      <c r="J214" s="1">
        <f>G214</f>
        <v>2.2683000002871267E-2</v>
      </c>
      <c r="O214" s="1">
        <f ca="1">+C$11+C$12*F214</f>
        <v>3.5749001160725463E-3</v>
      </c>
      <c r="Q214" s="80">
        <f>+C214-15018.5</f>
        <v>37321.465900000003</v>
      </c>
    </row>
    <row r="215" spans="1:17">
      <c r="A215" s="25" t="s">
        <v>111</v>
      </c>
      <c r="B215" s="26" t="s">
        <v>46</v>
      </c>
      <c r="C215" s="27">
        <v>52344.412199999999</v>
      </c>
      <c r="D215" s="27" t="s">
        <v>34</v>
      </c>
      <c r="E215" s="25">
        <f>+(C215-C$7)/C$8</f>
        <v>24949.546547929287</v>
      </c>
      <c r="F215" s="1">
        <f>ROUND(2*E215,0)/2</f>
        <v>24949.5</v>
      </c>
      <c r="G215" s="1">
        <f>+C215-(C$7+F215*C$8)</f>
        <v>2.1790275000967085E-2</v>
      </c>
      <c r="H215" s="28"/>
      <c r="I215" s="2"/>
      <c r="J215" s="1">
        <f>G215</f>
        <v>2.1790275000967085E-2</v>
      </c>
      <c r="O215" s="1">
        <f ca="1">+C$11+C$12*F215</f>
        <v>3.6197407006471893E-3</v>
      </c>
      <c r="Q215" s="80">
        <f>+C215-15018.5</f>
        <v>37325.912199999999</v>
      </c>
    </row>
    <row r="216" spans="1:17">
      <c r="A216" s="25" t="s">
        <v>101</v>
      </c>
      <c r="B216" s="26" t="s">
        <v>43</v>
      </c>
      <c r="C216" s="27">
        <v>52351.668599999997</v>
      </c>
      <c r="D216" s="27" t="s">
        <v>35</v>
      </c>
      <c r="E216" s="25">
        <f>+(C216-C$7)/C$8</f>
        <v>24965.047517701176</v>
      </c>
      <c r="F216" s="1">
        <f>ROUND(2*E216,0)/2</f>
        <v>24965</v>
      </c>
      <c r="G216" s="1">
        <f>+C216-(C$7+F216*C$8)</f>
        <v>2.2244250001676846E-2</v>
      </c>
      <c r="H216" s="28"/>
      <c r="I216" s="2"/>
      <c r="J216" s="2"/>
      <c r="K216" s="1">
        <f>G216</f>
        <v>2.2244250001676846E-2</v>
      </c>
      <c r="O216" s="1">
        <f ca="1">+C$11+C$12*F216</f>
        <v>3.6929016544268722E-3</v>
      </c>
      <c r="Q216" s="80">
        <f>+C216-15018.5</f>
        <v>37333.168599999997</v>
      </c>
    </row>
    <row r="217" spans="1:17">
      <c r="A217" s="25" t="s">
        <v>112</v>
      </c>
      <c r="B217" s="26"/>
      <c r="C217" s="27">
        <v>52361.499400000001</v>
      </c>
      <c r="D217" s="27">
        <v>2.9999999999999997E-4</v>
      </c>
      <c r="E217" s="25">
        <f>+(C217-C$7)/C$8</f>
        <v>24986.047866859652</v>
      </c>
      <c r="F217" s="1">
        <f>ROUND(2*E217,0)/2</f>
        <v>24986</v>
      </c>
      <c r="G217" s="1">
        <f>+C217-(C$7+F217*C$8)</f>
        <v>2.2407700002077036E-2</v>
      </c>
      <c r="H217" s="28"/>
      <c r="I217" s="2"/>
      <c r="J217" s="2"/>
      <c r="K217" s="1">
        <f>G217</f>
        <v>2.2407700002077036E-2</v>
      </c>
      <c r="O217" s="1">
        <f ca="1">+C$11+C$12*F217</f>
        <v>3.7920229466445188E-3</v>
      </c>
      <c r="Q217" s="80">
        <f>+C217-15018.5</f>
        <v>37342.999400000001</v>
      </c>
    </row>
    <row r="218" spans="1:17">
      <c r="A218" s="31" t="s">
        <v>113</v>
      </c>
      <c r="B218" s="37" t="s">
        <v>46</v>
      </c>
      <c r="C218" s="27">
        <v>52367.584600000002</v>
      </c>
      <c r="D218" s="33">
        <v>2.9999999999999997E-4</v>
      </c>
      <c r="E218" s="25">
        <f>+(C218-C$7)/C$8</f>
        <v>24999.046943709869</v>
      </c>
      <c r="F218" s="1">
        <f>ROUND(2*E218,0)/2</f>
        <v>24999</v>
      </c>
      <c r="G218" s="1">
        <f>+C218-(C$7+F218*C$8)</f>
        <v>2.1975550000206567E-2</v>
      </c>
      <c r="K218" s="1">
        <f>G218</f>
        <v>2.1975550000206567E-2</v>
      </c>
      <c r="O218" s="1">
        <f ca="1">+C$11+C$12*F218</f>
        <v>3.8533837465887649E-3</v>
      </c>
      <c r="Q218" s="80">
        <f>+C218-15018.5</f>
        <v>37349.084600000002</v>
      </c>
    </row>
    <row r="219" spans="1:17">
      <c r="A219" s="25" t="s">
        <v>113</v>
      </c>
      <c r="B219" s="26"/>
      <c r="C219" s="27">
        <v>52367.815999999999</v>
      </c>
      <c r="D219" s="27">
        <v>1.4E-3</v>
      </c>
      <c r="E219" s="25">
        <f>+(C219-C$7)/C$8</f>
        <v>24999.541255545653</v>
      </c>
      <c r="F219" s="1">
        <f>ROUND(2*E219,0)/2</f>
        <v>24999.5</v>
      </c>
      <c r="G219" s="1">
        <f>+C219-(C$7+F219*C$8)</f>
        <v>1.9312775002617855E-2</v>
      </c>
      <c r="K219" s="1">
        <f>G219</f>
        <v>1.9312775002617855E-2</v>
      </c>
      <c r="O219" s="1">
        <f ca="1">+C$11+C$12*F219</f>
        <v>3.8557437773558551E-3</v>
      </c>
      <c r="Q219" s="80">
        <f>+C219-15018.5</f>
        <v>37349.315999999999</v>
      </c>
    </row>
    <row r="220" spans="1:17">
      <c r="A220" s="25" t="s">
        <v>112</v>
      </c>
      <c r="B220" s="38"/>
      <c r="C220" s="27">
        <v>52368.521500000003</v>
      </c>
      <c r="D220" s="27">
        <v>2.9999999999999997E-4</v>
      </c>
      <c r="E220" s="25">
        <f>+(C220-C$7)/C$8</f>
        <v>25001.048329876467</v>
      </c>
      <c r="F220" s="1">
        <f>ROUND(2*E220,0)/2</f>
        <v>25001</v>
      </c>
      <c r="G220" s="1">
        <f>+C220-(C$7+F220*C$8)</f>
        <v>2.2624450000876095E-2</v>
      </c>
      <c r="H220" s="28"/>
      <c r="I220" s="2"/>
      <c r="J220" s="2"/>
      <c r="K220" s="1">
        <f>G220</f>
        <v>2.2624450000876095E-2</v>
      </c>
      <c r="O220" s="1">
        <f ca="1">+C$11+C$12*F220</f>
        <v>3.8628238696571116E-3</v>
      </c>
      <c r="Q220" s="80">
        <f>+C220-15018.5</f>
        <v>37350.021500000003</v>
      </c>
    </row>
    <row r="221" spans="1:17">
      <c r="A221" s="39" t="s">
        <v>114</v>
      </c>
      <c r="B221" s="26" t="s">
        <v>46</v>
      </c>
      <c r="C221" s="27">
        <v>52658.527000000002</v>
      </c>
      <c r="D221" s="27">
        <v>4.0000000000000001E-3</v>
      </c>
      <c r="E221" s="25">
        <f>+(C221-C$7)/C$8</f>
        <v>25620.552007896178</v>
      </c>
      <c r="F221" s="1">
        <f>ROUND(2*E221,0)/2</f>
        <v>25620.5</v>
      </c>
      <c r="G221" s="1">
        <f>+C221-(C$7+F221*C$8)</f>
        <v>2.4346225000044797E-2</v>
      </c>
      <c r="H221" s="28"/>
      <c r="I221" s="2"/>
      <c r="J221" s="2"/>
      <c r="K221" s="1">
        <f>G221</f>
        <v>2.4346225000044797E-2</v>
      </c>
      <c r="O221" s="1">
        <f ca="1">+C$11+C$12*F221</f>
        <v>6.7869019900774763E-3</v>
      </c>
      <c r="Q221" s="80">
        <f>+C221-15018.5</f>
        <v>37640.027000000002</v>
      </c>
    </row>
    <row r="222" spans="1:17">
      <c r="A222" s="25" t="s">
        <v>115</v>
      </c>
      <c r="B222" s="26" t="s">
        <v>46</v>
      </c>
      <c r="C222" s="27">
        <v>52688.019699999997</v>
      </c>
      <c r="D222" s="27" t="s">
        <v>34</v>
      </c>
      <c r="E222" s="25">
        <f>+(C222-C$7)/C$8</f>
        <v>25683.553696225292</v>
      </c>
      <c r="F222" s="1">
        <f>ROUND(2*E222,0)/2</f>
        <v>25683.5</v>
      </c>
      <c r="G222" s="1">
        <f>+C222-(C$7+F222*C$8)</f>
        <v>2.5136574993666727E-2</v>
      </c>
      <c r="H222" s="28"/>
      <c r="I222" s="2"/>
      <c r="J222" s="1">
        <f>G222</f>
        <v>2.5136574993666727E-2</v>
      </c>
      <c r="O222" s="1">
        <f ca="1">+C$11+C$12*F222</f>
        <v>7.084265866730402E-3</v>
      </c>
      <c r="Q222" s="80">
        <f>+C222-15018.5</f>
        <v>37669.519699999997</v>
      </c>
    </row>
    <row r="223" spans="1:17">
      <c r="A223" s="25" t="s">
        <v>115</v>
      </c>
      <c r="B223" s="26" t="s">
        <v>43</v>
      </c>
      <c r="C223" s="27">
        <v>52688.251499999998</v>
      </c>
      <c r="D223" s="27" t="s">
        <v>34</v>
      </c>
      <c r="E223" s="25">
        <f>+(C223-C$7)/C$8</f>
        <v>25684.048862532709</v>
      </c>
      <c r="F223" s="1">
        <f>ROUND(2*E223,0)/2</f>
        <v>25684</v>
      </c>
      <c r="G223" s="1">
        <f>+C223-(C$7+F223*C$8)</f>
        <v>2.287380000052508E-2</v>
      </c>
      <c r="H223" s="28"/>
      <c r="I223" s="2"/>
      <c r="J223" s="1">
        <f>G223</f>
        <v>2.287380000052508E-2</v>
      </c>
      <c r="O223" s="1">
        <f ca="1">+C$11+C$12*F223</f>
        <v>7.0866258974974922E-3</v>
      </c>
      <c r="Q223" s="80">
        <f>+C223-15018.5</f>
        <v>37669.751499999998</v>
      </c>
    </row>
    <row r="224" spans="1:17">
      <c r="A224" s="25" t="s">
        <v>116</v>
      </c>
      <c r="B224" s="26" t="s">
        <v>46</v>
      </c>
      <c r="C224" s="27">
        <v>52698.317000000003</v>
      </c>
      <c r="D224" s="27" t="s">
        <v>117</v>
      </c>
      <c r="E224" s="25">
        <f>+(C224-C$7)/C$8</f>
        <v>25705.550572917891</v>
      </c>
      <c r="F224" s="1">
        <f>ROUND(2*E224,0)/2</f>
        <v>25705.5</v>
      </c>
      <c r="G224" s="1">
        <f>+C224-(C$7+F224*C$8)</f>
        <v>2.3674475007283036E-2</v>
      </c>
      <c r="H224" s="28"/>
      <c r="I224" s="2"/>
      <c r="J224" s="2"/>
      <c r="K224" s="1">
        <f>G224</f>
        <v>2.3674475007283036E-2</v>
      </c>
      <c r="O224" s="1">
        <f ca="1">+C$11+C$12*F224</f>
        <v>7.188107220482215E-3</v>
      </c>
      <c r="Q224" s="80">
        <f>+C224-15018.5</f>
        <v>37679.817000000003</v>
      </c>
    </row>
    <row r="225" spans="1:17">
      <c r="A225" s="34" t="s">
        <v>109</v>
      </c>
      <c r="B225" s="35" t="s">
        <v>46</v>
      </c>
      <c r="C225" s="36">
        <v>52698.317029999998</v>
      </c>
      <c r="D225" s="36">
        <v>2.0999999999999999E-3</v>
      </c>
      <c r="E225" s="25">
        <f>+(C225-C$7)/C$8</f>
        <v>25705.550637003253</v>
      </c>
      <c r="F225" s="1">
        <f>ROUND(2*E225,0)/2</f>
        <v>25705.5</v>
      </c>
      <c r="G225" s="1">
        <f>+C225-(C$7+F225*C$8)</f>
        <v>2.3704475002887193E-2</v>
      </c>
      <c r="H225" s="28"/>
      <c r="I225" s="2"/>
      <c r="J225" s="2"/>
      <c r="K225" s="1">
        <f>G225</f>
        <v>2.3704475002887193E-2</v>
      </c>
      <c r="O225" s="1">
        <f ca="1">+C$11+C$12*F225</f>
        <v>7.188107220482215E-3</v>
      </c>
      <c r="Q225" s="80">
        <f>+C225-15018.5</f>
        <v>37679.817029999998</v>
      </c>
    </row>
    <row r="226" spans="1:17">
      <c r="A226" s="25" t="s">
        <v>101</v>
      </c>
      <c r="B226" s="26" t="s">
        <v>43</v>
      </c>
      <c r="C226" s="27">
        <v>52716.809399999998</v>
      </c>
      <c r="D226" s="27" t="s">
        <v>35</v>
      </c>
      <c r="E226" s="25">
        <f>+(C226-C$7)/C$8</f>
        <v>25745.053650671274</v>
      </c>
      <c r="F226" s="1">
        <f>ROUND(2*E226,0)/2</f>
        <v>25745</v>
      </c>
      <c r="G226" s="1">
        <f>+C226-(C$7+F226*C$8)</f>
        <v>2.5115249998634681E-2</v>
      </c>
      <c r="H226" s="28"/>
      <c r="I226" s="2"/>
      <c r="J226" s="2"/>
      <c r="K226" s="1">
        <f>G226</f>
        <v>2.5115249998634681E-2</v>
      </c>
      <c r="O226" s="1">
        <f ca="1">+C$11+C$12*F226</f>
        <v>7.3745496510820574E-3</v>
      </c>
      <c r="Q226" s="80">
        <f>+C226-15018.5</f>
        <v>37698.309399999998</v>
      </c>
    </row>
    <row r="227" spans="1:17">
      <c r="A227" s="40" t="s">
        <v>118</v>
      </c>
      <c r="B227" s="38"/>
      <c r="C227" s="33">
        <v>52742.556799999998</v>
      </c>
      <c r="D227" s="33">
        <v>2.9999999999999997E-4</v>
      </c>
      <c r="E227" s="25">
        <f>+(C227-C$7)/C$8</f>
        <v>25800.054707545867</v>
      </c>
      <c r="F227" s="1">
        <f>ROUND(2*E227,0)/2</f>
        <v>25800</v>
      </c>
      <c r="G227" s="1">
        <f>+C227-(C$7+F227*C$8)</f>
        <v>2.5609999996959232E-2</v>
      </c>
      <c r="H227" s="28"/>
      <c r="I227" s="2"/>
      <c r="J227" s="2"/>
      <c r="K227" s="1">
        <f>G227</f>
        <v>2.5609999996959232E-2</v>
      </c>
      <c r="O227" s="1">
        <f ca="1">+C$11+C$12*F227</f>
        <v>7.6341530354615966E-3</v>
      </c>
      <c r="Q227" s="80">
        <f>+C227-15018.5</f>
        <v>37724.056799999998</v>
      </c>
    </row>
    <row r="228" spans="1:17">
      <c r="A228" s="40" t="s">
        <v>119</v>
      </c>
      <c r="B228" s="38" t="s">
        <v>43</v>
      </c>
      <c r="C228" s="27">
        <v>52745.3655</v>
      </c>
      <c r="D228" s="27">
        <v>1E-4</v>
      </c>
      <c r="E228" s="25">
        <f>+(C228-C$7)/C$8</f>
        <v>25806.054593687528</v>
      </c>
      <c r="F228" s="1">
        <f>ROUND(2*E228,0)/2</f>
        <v>25806</v>
      </c>
      <c r="G228" s="1">
        <f>+C228-(C$7+F228*C$8)</f>
        <v>2.5556699998560362E-2</v>
      </c>
      <c r="H228" s="28"/>
      <c r="I228" s="2"/>
      <c r="J228" s="2"/>
      <c r="K228" s="1">
        <f>G228</f>
        <v>2.5556699998560362E-2</v>
      </c>
      <c r="O228" s="1">
        <f ca="1">+C$11+C$12*F228</f>
        <v>7.6624734046666365E-3</v>
      </c>
      <c r="Q228" s="80">
        <f>+C228-15018.5</f>
        <v>37726.8655</v>
      </c>
    </row>
    <row r="229" spans="1:17">
      <c r="A229" s="41" t="s">
        <v>119</v>
      </c>
      <c r="B229" s="38" t="s">
        <v>43</v>
      </c>
      <c r="C229" s="41">
        <v>52745.3655</v>
      </c>
      <c r="D229" s="41">
        <v>1E-4</v>
      </c>
      <c r="E229" s="25">
        <f>+(C229-C$7)/C$8</f>
        <v>25806.054593687528</v>
      </c>
      <c r="F229" s="1">
        <f>ROUND(2*E229,0)/2</f>
        <v>25806</v>
      </c>
      <c r="G229" s="1">
        <f>+C229-(C$7+F229*C$8)</f>
        <v>2.5556699998560362E-2</v>
      </c>
      <c r="H229" s="28"/>
      <c r="I229" s="2"/>
      <c r="J229" s="2"/>
      <c r="K229" s="1">
        <f>G229</f>
        <v>2.5556699998560362E-2</v>
      </c>
      <c r="O229" s="1">
        <f ca="1">+C$11+C$12*F229</f>
        <v>7.6624734046666365E-3</v>
      </c>
      <c r="Q229" s="80">
        <f>+C229-15018.5</f>
        <v>37726.8655</v>
      </c>
    </row>
    <row r="230" spans="1:17">
      <c r="A230" s="40" t="s">
        <v>118</v>
      </c>
      <c r="B230" s="26" t="s">
        <v>46</v>
      </c>
      <c r="C230" s="33">
        <v>53003.538999999997</v>
      </c>
      <c r="D230" s="33">
        <v>2.0000000000000001E-4</v>
      </c>
      <c r="E230" s="25">
        <f>+(C230-C$7)/C$8</f>
        <v>26357.55941968986</v>
      </c>
      <c r="F230" s="1">
        <f>ROUND(2*E230,0)/2</f>
        <v>26357.5</v>
      </c>
      <c r="G230" s="1">
        <f>+C230-(C$7+F230*C$8)</f>
        <v>2.7815874993393663E-2</v>
      </c>
      <c r="H230" s="28"/>
      <c r="I230" s="2"/>
      <c r="J230" s="2"/>
      <c r="K230" s="1">
        <f>G230</f>
        <v>2.7815874993393663E-2</v>
      </c>
      <c r="O230" s="1">
        <f ca="1">+C$11+C$12*F230</f>
        <v>1.0265587340763216E-2</v>
      </c>
      <c r="Q230" s="80">
        <f>+C230-15018.5</f>
        <v>37985.038999999997</v>
      </c>
    </row>
    <row r="231" spans="1:17">
      <c r="A231" s="25" t="s">
        <v>120</v>
      </c>
      <c r="B231" s="26" t="s">
        <v>46</v>
      </c>
      <c r="C231" s="27">
        <v>53010.324699999997</v>
      </c>
      <c r="D231" s="27" t="s">
        <v>34</v>
      </c>
      <c r="E231" s="25">
        <f>+(C231-C$7)/C$8</f>
        <v>26372.054889975559</v>
      </c>
      <c r="F231" s="1">
        <f>ROUND(2*E231,0)/2</f>
        <v>26372</v>
      </c>
      <c r="G231" s="1">
        <f>+C231-(C$7+F231*C$8)</f>
        <v>2.5695399999676738E-2</v>
      </c>
      <c r="H231" s="28"/>
      <c r="I231" s="2"/>
      <c r="J231" s="1">
        <f>G231</f>
        <v>2.5695399999676738E-2</v>
      </c>
      <c r="O231" s="1">
        <f ca="1">+C$11+C$12*F231</f>
        <v>1.0334028233008732E-2</v>
      </c>
      <c r="Q231" s="80">
        <f>+C231-15018.5</f>
        <v>37991.824699999997</v>
      </c>
    </row>
    <row r="232" spans="1:17">
      <c r="A232" s="42" t="s">
        <v>121</v>
      </c>
      <c r="B232" s="26"/>
      <c r="C232" s="27">
        <v>53040.753799999999</v>
      </c>
      <c r="D232" s="27">
        <v>2.9999999999999997E-4</v>
      </c>
      <c r="E232" s="25">
        <f>+(C232-C$7)/C$8</f>
        <v>26437.05689638175</v>
      </c>
      <c r="F232" s="1">
        <f>ROUND(2*E232,0)/2</f>
        <v>26437</v>
      </c>
      <c r="G232" s="1">
        <f>+C232-(C$7+F232*C$8)</f>
        <v>2.6634649999323301E-2</v>
      </c>
      <c r="K232" s="1">
        <f>G232</f>
        <v>2.6634649999323301E-2</v>
      </c>
      <c r="O232" s="1">
        <f ca="1">+C$11+C$12*F232</f>
        <v>1.0640832232729991E-2</v>
      </c>
      <c r="Q232" s="80">
        <f>+C232-15018.5</f>
        <v>38022.253799999999</v>
      </c>
    </row>
    <row r="233" spans="1:17">
      <c r="A233" s="40" t="s">
        <v>122</v>
      </c>
      <c r="B233" s="26" t="s">
        <v>46</v>
      </c>
      <c r="C233" s="27">
        <v>53069.544999999998</v>
      </c>
      <c r="D233" s="27">
        <v>2.0000000000000001E-4</v>
      </c>
      <c r="E233" s="25">
        <f>+(C233-C$7)/C$8</f>
        <v>26498.560055096328</v>
      </c>
      <c r="F233" s="1">
        <f>ROUND(2*E233,0)/2</f>
        <v>26498.5</v>
      </c>
      <c r="G233" s="1">
        <f>+C233-(C$7+F233*C$8)</f>
        <v>2.8113324995501898E-2</v>
      </c>
      <c r="H233" s="28"/>
      <c r="I233" s="2"/>
      <c r="J233" s="2"/>
      <c r="K233" s="1">
        <f>G233</f>
        <v>2.8113324995501898E-2</v>
      </c>
      <c r="O233" s="1">
        <f ca="1">+C$11+C$12*F233</f>
        <v>1.093111601708166E-2</v>
      </c>
      <c r="Q233" s="80">
        <f>+C233-15018.5</f>
        <v>38051.044999999998</v>
      </c>
    </row>
    <row r="234" spans="1:17">
      <c r="A234" s="40" t="s">
        <v>122</v>
      </c>
      <c r="B234" s="38"/>
      <c r="C234" s="29">
        <v>53095.522599999997</v>
      </c>
      <c r="D234" s="27">
        <v>2.9999999999999997E-4</v>
      </c>
      <c r="E234" s="25">
        <f>+(C234-C$7)/C$8</f>
        <v>26554.052860391825</v>
      </c>
      <c r="F234" s="1">
        <f>ROUND(2*E234,0)/2</f>
        <v>26554</v>
      </c>
      <c r="G234" s="1">
        <f>+C234-(C$7+F234*C$8)</f>
        <v>2.4745299997448456E-2</v>
      </c>
      <c r="H234" s="28"/>
      <c r="I234" s="2"/>
      <c r="J234" s="2"/>
      <c r="K234" s="1">
        <f>G234</f>
        <v>2.4745299997448456E-2</v>
      </c>
      <c r="O234" s="1">
        <f ca="1">+C$11+C$12*F234</f>
        <v>1.1193079432228276E-2</v>
      </c>
      <c r="Q234" s="80">
        <f>+C234-15018.5</f>
        <v>38077.022599999997</v>
      </c>
    </row>
    <row r="235" spans="1:17">
      <c r="A235" s="40" t="s">
        <v>118</v>
      </c>
      <c r="B235" s="38"/>
      <c r="C235" s="33">
        <v>53096.461799999997</v>
      </c>
      <c r="D235" s="33">
        <v>3.5999999999999999E-3</v>
      </c>
      <c r="E235" s="25">
        <f>+(C235-C$7)/C$8</f>
        <v>26556.059159770273</v>
      </c>
      <c r="F235" s="1">
        <f>ROUND(2*E235,0)/2</f>
        <v>26556</v>
      </c>
      <c r="G235" s="1">
        <f>+C235-(C$7+F235*C$8)</f>
        <v>2.7694199998222757E-2</v>
      </c>
      <c r="H235" s="28"/>
      <c r="I235" s="2"/>
      <c r="J235" s="2"/>
      <c r="K235" s="1">
        <f>G235</f>
        <v>2.7694199998222757E-2</v>
      </c>
      <c r="O235" s="1">
        <f ca="1">+C$11+C$12*F235</f>
        <v>1.1202519555296608E-2</v>
      </c>
      <c r="Q235" s="80">
        <f>+C235-15018.5</f>
        <v>38077.961799999997</v>
      </c>
    </row>
    <row r="236" spans="1:17">
      <c r="A236" s="25" t="s">
        <v>120</v>
      </c>
      <c r="B236" s="26" t="s">
        <v>46</v>
      </c>
      <c r="C236" s="27">
        <v>53363.294399999999</v>
      </c>
      <c r="D236" s="27" t="s">
        <v>34</v>
      </c>
      <c r="E236" s="25">
        <f>+(C236-C$7)/C$8</f>
        <v>27126.061373919878</v>
      </c>
      <c r="F236" s="1">
        <f>ROUND(2*E236,0)/2</f>
        <v>27126</v>
      </c>
      <c r="G236" s="1">
        <f>+C236-(C$7+F236*C$8)</f>
        <v>2.8730699996231124E-2</v>
      </c>
      <c r="H236" s="28"/>
      <c r="I236" s="2"/>
      <c r="J236" s="1">
        <f>G236</f>
        <v>2.8730699996231124E-2</v>
      </c>
      <c r="O236" s="1">
        <f ca="1">+C$11+C$12*F236</f>
        <v>1.3892954629775411E-2</v>
      </c>
      <c r="Q236" s="80">
        <f>+C236-15018.5</f>
        <v>38344.794399999999</v>
      </c>
    </row>
    <row r="237" spans="1:17">
      <c r="A237" s="40" t="s">
        <v>122</v>
      </c>
      <c r="B237" s="38"/>
      <c r="C237" s="27">
        <v>53410.575799999999</v>
      </c>
      <c r="D237" s="27">
        <v>4.4999999999999997E-3</v>
      </c>
      <c r="E237" s="25">
        <f>+(C237-C$7)/C$8</f>
        <v>27227.062910793906</v>
      </c>
      <c r="F237" s="1">
        <f>ROUND(2*E237,0)/2</f>
        <v>27227</v>
      </c>
      <c r="G237" s="1">
        <f>+C237-(C$7+F237*C$8)</f>
        <v>2.9450149995682295E-2</v>
      </c>
      <c r="H237" s="28"/>
      <c r="I237" s="2"/>
      <c r="J237" s="2"/>
      <c r="K237" s="1">
        <f>G237</f>
        <v>2.9450149995682295E-2</v>
      </c>
      <c r="O237" s="1">
        <f ca="1">+C$11+C$12*F237</f>
        <v>1.4369680844726923E-2</v>
      </c>
      <c r="Q237" s="80">
        <f>+C237-15018.5</f>
        <v>38392.075799999999</v>
      </c>
    </row>
    <row r="238" spans="1:17">
      <c r="A238" s="40" t="s">
        <v>123</v>
      </c>
      <c r="B238" s="38" t="s">
        <v>43</v>
      </c>
      <c r="C238" s="27">
        <v>53433.280290000002</v>
      </c>
      <c r="D238" s="33">
        <v>5.0000000000000002E-5</v>
      </c>
      <c r="E238" s="25">
        <f>+(C238-C$7)/C$8</f>
        <v>27275.563767027888</v>
      </c>
      <c r="F238" s="1">
        <f>ROUND(2*E238,0)/2</f>
        <v>27275.5</v>
      </c>
      <c r="G238" s="1">
        <f>+C238-(C$7+F238*C$8)</f>
        <v>2.9850975006411318E-2</v>
      </c>
      <c r="H238" s="28"/>
      <c r="I238" s="2"/>
      <c r="J238" s="2"/>
      <c r="K238" s="1">
        <f>G238</f>
        <v>2.9850975006411318E-2</v>
      </c>
      <c r="O238" s="1">
        <f ca="1">+C$11+C$12*F238</f>
        <v>1.4598603829134332E-2</v>
      </c>
      <c r="Q238" s="80">
        <f>+C238-15018.5</f>
        <v>38414.780290000002</v>
      </c>
    </row>
    <row r="239" spans="1:17">
      <c r="A239" s="25" t="s">
        <v>124</v>
      </c>
      <c r="B239" s="26" t="s">
        <v>46</v>
      </c>
      <c r="C239" s="27">
        <v>53433.280299999999</v>
      </c>
      <c r="D239" s="27" t="s">
        <v>34</v>
      </c>
      <c r="E239" s="25">
        <f>+(C239-C$7)/C$8</f>
        <v>27275.563788389671</v>
      </c>
      <c r="F239" s="1">
        <f>ROUND(2*E239,0)/2</f>
        <v>27275.5</v>
      </c>
      <c r="G239" s="1">
        <f>+C239-(C$7+F239*C$8)</f>
        <v>2.9860975002520718E-2</v>
      </c>
      <c r="H239" s="28"/>
      <c r="I239" s="2"/>
      <c r="J239" s="1">
        <f>G239</f>
        <v>2.9860975002520718E-2</v>
      </c>
      <c r="O239" s="1">
        <f ca="1">+C$11+C$12*F239</f>
        <v>1.4598603829134332E-2</v>
      </c>
      <c r="Q239" s="80">
        <f>+C239-15018.5</f>
        <v>38414.780299999999</v>
      </c>
    </row>
    <row r="240" spans="1:17">
      <c r="A240" s="39" t="s">
        <v>123</v>
      </c>
      <c r="B240" s="38" t="s">
        <v>43</v>
      </c>
      <c r="C240" s="27">
        <v>53503.029799999997</v>
      </c>
      <c r="D240" s="27">
        <v>4.0000000000000002E-4</v>
      </c>
      <c r="E240" s="25">
        <f>+(C240-C$7)/C$8</f>
        <v>27424.561210128344</v>
      </c>
      <c r="F240" s="1">
        <f>ROUND(2*E240,0)/2</f>
        <v>27424.5</v>
      </c>
      <c r="G240" s="1">
        <f>+C240-(C$7+F240*C$8)</f>
        <v>2.8654024994466454E-2</v>
      </c>
      <c r="H240" s="28"/>
      <c r="I240" s="2"/>
      <c r="J240" s="2"/>
      <c r="K240" s="1">
        <f>G240</f>
        <v>2.8654024994466454E-2</v>
      </c>
      <c r="O240" s="1">
        <f ca="1">+C$11+C$12*F240</f>
        <v>1.5301892997726135E-2</v>
      </c>
      <c r="Q240" s="80">
        <f>+C240-15018.5</f>
        <v>38484.529799999997</v>
      </c>
    </row>
    <row r="241" spans="1:17">
      <c r="A241" s="40" t="s">
        <v>123</v>
      </c>
      <c r="B241" s="38" t="s">
        <v>43</v>
      </c>
      <c r="C241" s="27">
        <v>53510.050799999997</v>
      </c>
      <c r="D241" s="33">
        <v>2.0000000000000001E-4</v>
      </c>
      <c r="E241" s="25">
        <f>+(C241-C$7)/C$8</f>
        <v>27439.559323348185</v>
      </c>
      <c r="F241" s="1">
        <f>ROUND(2*E241,0)/2</f>
        <v>27439.5</v>
      </c>
      <c r="G241" s="1">
        <f>+C241-(C$7+F241*C$8)</f>
        <v>2.7770774999225978E-2</v>
      </c>
      <c r="H241" s="28"/>
      <c r="I241" s="2"/>
      <c r="J241" s="2"/>
      <c r="K241" s="1">
        <f>G241</f>
        <v>2.7770774999225978E-2</v>
      </c>
      <c r="O241" s="1">
        <f ca="1">+C$11+C$12*F241</f>
        <v>1.5372693920738756E-2</v>
      </c>
      <c r="Q241" s="80">
        <f>+C241-15018.5</f>
        <v>38491.550799999997</v>
      </c>
    </row>
    <row r="242" spans="1:17">
      <c r="A242" s="25" t="s">
        <v>125</v>
      </c>
      <c r="B242" s="26" t="s">
        <v>46</v>
      </c>
      <c r="C242" s="27">
        <v>53700.351699999999</v>
      </c>
      <c r="D242" s="27" t="s">
        <v>34</v>
      </c>
      <c r="E242" s="25">
        <f>+(C242-C$7)/C$8</f>
        <v>27846.076122100148</v>
      </c>
      <c r="F242" s="1">
        <f>ROUND(2*E242,0)/2</f>
        <v>27846</v>
      </c>
      <c r="G242" s="1">
        <f>+C242-(C$7+F242*C$8)</f>
        <v>3.5634699997899588E-2</v>
      </c>
      <c r="H242" s="28"/>
      <c r="I242" s="2"/>
      <c r="J242" s="1">
        <f>G242</f>
        <v>3.5634699997899588E-2</v>
      </c>
      <c r="O242" s="1">
        <f ca="1">+C$11+C$12*F242</f>
        <v>1.7291398934380198E-2</v>
      </c>
      <c r="Q242" s="80">
        <f>+C242-15018.5</f>
        <v>38681.851699999999</v>
      </c>
    </row>
    <row r="243" spans="1:17">
      <c r="A243" s="27" t="s">
        <v>126</v>
      </c>
      <c r="B243" s="38"/>
      <c r="C243" s="27">
        <v>53765.420400000003</v>
      </c>
      <c r="D243" s="27">
        <v>2.0000000000000001E-4</v>
      </c>
      <c r="E243" s="25">
        <f>+(C243-C$7)/C$8</f>
        <v>27985.074516868397</v>
      </c>
      <c r="F243" s="1">
        <f>ROUND(2*E243,0)/2</f>
        <v>27985</v>
      </c>
      <c r="G243" s="1">
        <f>+C243-(C$7+F243*C$8)</f>
        <v>3.4883250002167188E-2</v>
      </c>
      <c r="H243" s="28"/>
      <c r="I243" s="2"/>
      <c r="J243" s="2"/>
      <c r="K243" s="1">
        <f>G243</f>
        <v>3.4883250002167188E-2</v>
      </c>
      <c r="O243" s="1">
        <f ca="1">+C$11+C$12*F243</f>
        <v>1.7947487487630281E-2</v>
      </c>
      <c r="Q243" s="80">
        <f>+C243-15018.5</f>
        <v>38746.920400000003</v>
      </c>
    </row>
    <row r="244" spans="1:17">
      <c r="A244" s="39" t="s">
        <v>127</v>
      </c>
      <c r="B244" s="26" t="s">
        <v>46</v>
      </c>
      <c r="C244" s="27">
        <v>53814.335099999997</v>
      </c>
      <c r="D244" s="27">
        <v>2E-3</v>
      </c>
      <c r="E244" s="25">
        <f>+(C244-C$7)/C$8</f>
        <v>28089.56507501032</v>
      </c>
      <c r="F244" s="1">
        <f>ROUND(2*E244,0)/2</f>
        <v>28089.5</v>
      </c>
      <c r="G244" s="1">
        <f>+C244-(C$7+F244*C$8)</f>
        <v>3.046327499760082E-2</v>
      </c>
      <c r="H244" s="28"/>
      <c r="I244" s="2"/>
      <c r="J244" s="2"/>
      <c r="K244" s="1">
        <f>G244</f>
        <v>3.046327499760082E-2</v>
      </c>
      <c r="O244" s="1">
        <f ca="1">+C$11+C$12*F244</f>
        <v>1.8440733917951396E-2</v>
      </c>
      <c r="Q244" s="80">
        <f>+C244-15018.5</f>
        <v>38795.835099999997</v>
      </c>
    </row>
    <row r="245" spans="1:17">
      <c r="A245" s="39" t="s">
        <v>128</v>
      </c>
      <c r="B245" s="26" t="s">
        <v>43</v>
      </c>
      <c r="C245" s="27">
        <v>53846.401599999997</v>
      </c>
      <c r="D245" s="27">
        <v>4.0000000000000002E-4</v>
      </c>
      <c r="E245" s="25">
        <f>+(C245-C$7)/C$8</f>
        <v>28158.064861018582</v>
      </c>
      <c r="F245" s="1">
        <f>ROUND(2*E245,0)/2</f>
        <v>28158</v>
      </c>
      <c r="G245" s="1">
        <f>+C245-(C$7+F245*C$8)</f>
        <v>3.0363099998794496E-2</v>
      </c>
      <c r="H245" s="28"/>
      <c r="I245" s="2"/>
      <c r="J245" s="2"/>
      <c r="K245" s="1">
        <f>G245</f>
        <v>3.0363099998794496E-2</v>
      </c>
      <c r="O245" s="1">
        <f ca="1">+C$11+C$12*F245</f>
        <v>1.8764058133042272E-2</v>
      </c>
      <c r="Q245" s="80">
        <f>+C245-15018.5</f>
        <v>38827.901599999997</v>
      </c>
    </row>
    <row r="246" spans="1:17">
      <c r="A246" s="39" t="s">
        <v>127</v>
      </c>
      <c r="B246" s="38"/>
      <c r="C246" s="27">
        <v>53846.402900000001</v>
      </c>
      <c r="D246" s="27">
        <v>6.9999999999999999E-4</v>
      </c>
      <c r="E246" s="25">
        <f>+(C246-C$7)/C$8</f>
        <v>28158.067638051376</v>
      </c>
      <c r="F246" s="1">
        <f>ROUND(2*E246,0)/2</f>
        <v>28158</v>
      </c>
      <c r="G246" s="1">
        <f>+C246-(C$7+F246*C$8)</f>
        <v>3.1663100002333522E-2</v>
      </c>
      <c r="H246" s="28"/>
      <c r="I246" s="2"/>
      <c r="J246" s="2"/>
      <c r="K246" s="1">
        <f>G246</f>
        <v>3.1663100002333522E-2</v>
      </c>
      <c r="O246" s="1">
        <f ca="1">+C$11+C$12*F246</f>
        <v>1.8764058133042272E-2</v>
      </c>
      <c r="Q246" s="80">
        <f>+C246-15018.5</f>
        <v>38827.902900000001</v>
      </c>
    </row>
    <row r="247" spans="1:17">
      <c r="A247" s="42" t="s">
        <v>129</v>
      </c>
      <c r="B247" s="26"/>
      <c r="C247" s="43">
        <v>54154.8989</v>
      </c>
      <c r="D247" s="27">
        <v>2.0000000000000001E-4</v>
      </c>
      <c r="E247" s="25">
        <f>+(C247-C$7)/C$8</f>
        <v>28817.070335084252</v>
      </c>
      <c r="F247" s="1">
        <f>ROUND(2*E247,0)/2</f>
        <v>28817</v>
      </c>
      <c r="G247" s="1">
        <f>+C247-(C$7+F247*C$8)</f>
        <v>3.292564999719616E-2</v>
      </c>
      <c r="K247" s="1">
        <f>G247</f>
        <v>3.292564999719616E-2</v>
      </c>
      <c r="O247" s="1">
        <f ca="1">+C$11+C$12*F247</f>
        <v>2.1874578684062479E-2</v>
      </c>
      <c r="Q247" s="80">
        <f>+C247-15018.5</f>
        <v>39136.3989</v>
      </c>
    </row>
    <row r="248" spans="1:17">
      <c r="A248" s="41" t="s">
        <v>130</v>
      </c>
      <c r="B248" s="38" t="s">
        <v>43</v>
      </c>
      <c r="C248" s="41">
        <v>54159.580499999996</v>
      </c>
      <c r="D248" s="41">
        <v>1E-4</v>
      </c>
      <c r="E248" s="25">
        <f>+(C248-C$7)/C$8</f>
        <v>28827.071070997932</v>
      </c>
      <c r="F248" s="1">
        <f>ROUND(2*E248,0)/2</f>
        <v>28827</v>
      </c>
      <c r="G248" s="1">
        <f>+C248-(C$7+F248*C$8)</f>
        <v>3.3270150001044385E-2</v>
      </c>
      <c r="H248" s="28"/>
      <c r="I248" s="2"/>
      <c r="J248" s="2"/>
      <c r="K248" s="1">
        <f>G248</f>
        <v>3.3270150001044385E-2</v>
      </c>
      <c r="O248" s="1">
        <f ca="1">+C$11+C$12*F248</f>
        <v>2.1921779299404226E-2</v>
      </c>
      <c r="Q248" s="80">
        <f>+C248-15018.5</f>
        <v>39141.080499999996</v>
      </c>
    </row>
    <row r="249" spans="1:17">
      <c r="A249" s="27" t="s">
        <v>131</v>
      </c>
      <c r="B249" s="26" t="s">
        <v>43</v>
      </c>
      <c r="C249" s="27">
        <v>54167.537199999999</v>
      </c>
      <c r="D249" s="27">
        <v>2.0000000000000001E-4</v>
      </c>
      <c r="E249" s="25">
        <f>+(C249-C$7)/C$8</f>
        <v>28844.068006969497</v>
      </c>
      <c r="F249" s="1">
        <f>ROUND(2*E249,0)/2</f>
        <v>28844</v>
      </c>
      <c r="G249" s="1">
        <f>+C249-(C$7+F249*C$8)</f>
        <v>3.1835800000408199E-2</v>
      </c>
      <c r="H249" s="28"/>
      <c r="I249" s="2"/>
      <c r="J249" s="2"/>
      <c r="K249" s="1">
        <f>G249</f>
        <v>3.1835800000408199E-2</v>
      </c>
      <c r="O249" s="1">
        <f ca="1">+C$11+C$12*F249</f>
        <v>2.2002020345485179E-2</v>
      </c>
      <c r="Q249" s="80">
        <f>+C249-15018.5</f>
        <v>39149.037199999999</v>
      </c>
    </row>
    <row r="250" spans="1:17">
      <c r="A250" s="31" t="s">
        <v>132</v>
      </c>
      <c r="B250" s="26" t="s">
        <v>46</v>
      </c>
      <c r="C250" s="27">
        <v>54173.392899999999</v>
      </c>
      <c r="D250" s="27">
        <v>5.0000000000000001E-4</v>
      </c>
      <c r="E250" s="25">
        <f>+(C250-C$7)/C$8</f>
        <v>28856.576830724149</v>
      </c>
      <c r="F250" s="1">
        <f>ROUND(2*E250,0)/2</f>
        <v>28856.5</v>
      </c>
      <c r="G250" s="1">
        <f>+C250-(C$7+F250*C$8)</f>
        <v>3.5966424999060109E-2</v>
      </c>
      <c r="H250" s="28"/>
      <c r="I250" s="2"/>
      <c r="J250" s="2"/>
      <c r="K250" s="1">
        <f>G250</f>
        <v>3.5966424999060109E-2</v>
      </c>
      <c r="O250" s="1">
        <f ca="1">+C$11+C$12*F250</f>
        <v>2.2061021114662349E-2</v>
      </c>
      <c r="Q250" s="80">
        <f>+C250-15018.5</f>
        <v>39154.892899999999</v>
      </c>
    </row>
    <row r="251" spans="1:17">
      <c r="A251" s="27" t="s">
        <v>126</v>
      </c>
      <c r="B251" s="26" t="s">
        <v>46</v>
      </c>
      <c r="C251" s="27">
        <v>54186.498599999999</v>
      </c>
      <c r="D251" s="27">
        <v>2.9999999999999997E-4</v>
      </c>
      <c r="E251" s="25">
        <f>+(C251-C$7)/C$8</f>
        <v>28884.572952704671</v>
      </c>
      <c r="F251" s="1">
        <f>ROUND(2*E251,0)/2</f>
        <v>28884.5</v>
      </c>
      <c r="G251" s="1">
        <f>+C251-(C$7+F251*C$8)</f>
        <v>3.4151025000028312E-2</v>
      </c>
      <c r="H251" s="28"/>
      <c r="I251" s="2"/>
      <c r="J251" s="2"/>
      <c r="K251" s="1">
        <f>G251</f>
        <v>3.4151025000028312E-2</v>
      </c>
      <c r="O251" s="1">
        <f ca="1">+C$11+C$12*F251</f>
        <v>2.2193182837619202E-2</v>
      </c>
      <c r="Q251" s="80">
        <f>+C251-15018.5</f>
        <v>39167.998599999999</v>
      </c>
    </row>
    <row r="252" spans="1:17">
      <c r="A252" s="27" t="s">
        <v>126</v>
      </c>
      <c r="B252" s="38"/>
      <c r="C252" s="27">
        <v>54206.3923</v>
      </c>
      <c r="D252" s="27">
        <v>5.9999999999999995E-4</v>
      </c>
      <c r="E252" s="25">
        <f>+(C252-C$7)/C$8</f>
        <v>28927.069458182745</v>
      </c>
      <c r="F252" s="1">
        <f>ROUND(2*E252,0)/2</f>
        <v>28927</v>
      </c>
      <c r="G252" s="1">
        <f>+C252-(C$7+F252*C$8)</f>
        <v>3.2515150000108406E-2</v>
      </c>
      <c r="H252" s="28"/>
      <c r="I252" s="2"/>
      <c r="J252" s="2"/>
      <c r="K252" s="1">
        <f>G252</f>
        <v>3.2515150000108406E-2</v>
      </c>
      <c r="O252" s="1">
        <f ca="1">+C$11+C$12*F252</f>
        <v>2.2393785452821557E-2</v>
      </c>
      <c r="Q252" s="80">
        <f>+C252-15018.5</f>
        <v>39187.8923</v>
      </c>
    </row>
    <row r="253" spans="1:17">
      <c r="A253" s="41" t="s">
        <v>133</v>
      </c>
      <c r="B253" s="38" t="s">
        <v>46</v>
      </c>
      <c r="C253" s="41">
        <v>54469.4804</v>
      </c>
      <c r="D253" s="41">
        <v>1E-4</v>
      </c>
      <c r="E253" s="25">
        <f>+(C253-C$7)/C$8</f>
        <v>29489.072749821069</v>
      </c>
      <c r="F253" s="1">
        <f>ROUND(2*E253,0)/2</f>
        <v>29489</v>
      </c>
      <c r="G253" s="1">
        <f>+C253-(C$7+F253*C$8)</f>
        <v>3.4056050004437566E-2</v>
      </c>
      <c r="H253" s="28"/>
      <c r="I253" s="2"/>
      <c r="J253" s="2"/>
      <c r="K253" s="1">
        <f>G253</f>
        <v>3.4056050004437566E-2</v>
      </c>
      <c r="O253" s="1">
        <f ca="1">+C$11+C$12*F253</f>
        <v>2.5046460035026946E-2</v>
      </c>
      <c r="Q253" s="80">
        <f>+C253-15018.5</f>
        <v>39450.9804</v>
      </c>
    </row>
    <row r="254" spans="1:17">
      <c r="A254" s="42" t="s">
        <v>134</v>
      </c>
      <c r="B254" s="26"/>
      <c r="C254" s="27">
        <v>54498.738700000002</v>
      </c>
      <c r="D254" s="27">
        <v>2.0000000000000001E-4</v>
      </c>
      <c r="E254" s="25">
        <f>+(C254-C$7)/C$8</f>
        <v>29551.57371777721</v>
      </c>
      <c r="F254" s="1">
        <f>ROUND(2*E254,0)/2</f>
        <v>29551.5</v>
      </c>
      <c r="G254" s="1">
        <f>+C254-(C$7+F254*C$8)</f>
        <v>3.4509175005950965E-2</v>
      </c>
      <c r="K254" s="1">
        <f>G254</f>
        <v>3.4509175005950965E-2</v>
      </c>
      <c r="O254" s="1">
        <f ca="1">+C$11+C$12*F254</f>
        <v>2.5341463880912796E-2</v>
      </c>
      <c r="Q254" s="80">
        <f>+C254-15018.5</f>
        <v>39480.238700000002</v>
      </c>
    </row>
    <row r="255" spans="1:17">
      <c r="A255" s="27" t="s">
        <v>131</v>
      </c>
      <c r="B255" s="26" t="s">
        <v>43</v>
      </c>
      <c r="C255" s="27">
        <v>54521.443299999999</v>
      </c>
      <c r="D255" s="27">
        <v>2.9999999999999997E-4</v>
      </c>
      <c r="E255" s="25">
        <f>+(C255-C$7)/C$8</f>
        <v>29600.074808990878</v>
      </c>
      <c r="F255" s="1">
        <f>ROUND(2*E255,0)/2</f>
        <v>29600</v>
      </c>
      <c r="G255" s="1">
        <f>+C255-(C$7+F255*C$8)</f>
        <v>3.501999999571126E-2</v>
      </c>
      <c r="H255" s="28"/>
      <c r="I255" s="2"/>
      <c r="J255" s="2"/>
      <c r="K255" s="1">
        <f>G255</f>
        <v>3.501999999571126E-2</v>
      </c>
      <c r="O255" s="1">
        <f ca="1">+C$11+C$12*F255</f>
        <v>2.5570386865320205E-2</v>
      </c>
      <c r="Q255" s="80">
        <f>+C255-15018.5</f>
        <v>39502.943299999999</v>
      </c>
    </row>
    <row r="256" spans="1:17">
      <c r="A256" s="25" t="s">
        <v>135</v>
      </c>
      <c r="B256" s="26" t="s">
        <v>46</v>
      </c>
      <c r="C256" s="27">
        <v>54540.4018</v>
      </c>
      <c r="D256" s="27" t="s">
        <v>35</v>
      </c>
      <c r="E256" s="25">
        <f>+(C256-C$7)/C$8</f>
        <v>29640.573559806766</v>
      </c>
      <c r="F256" s="1">
        <f>ROUND(2*E256,0)/2</f>
        <v>29640.5</v>
      </c>
      <c r="G256" s="1">
        <f>+C256-(C$7+F256*C$8)</f>
        <v>3.4435225003107917E-2</v>
      </c>
      <c r="H256" s="28"/>
      <c r="I256" s="2"/>
      <c r="J256" s="2"/>
      <c r="K256" s="1">
        <f>G256</f>
        <v>3.4435225003107917E-2</v>
      </c>
      <c r="O256" s="1">
        <f ca="1">+C$11+C$12*F256</f>
        <v>2.5761549357454228E-2</v>
      </c>
      <c r="Q256" s="80">
        <f>+C256-15018.5</f>
        <v>39521.9018</v>
      </c>
    </row>
    <row r="257" spans="1:17">
      <c r="A257" s="39" t="s">
        <v>136</v>
      </c>
      <c r="B257" s="26" t="s">
        <v>46</v>
      </c>
      <c r="C257" s="27">
        <v>54540.401839999999</v>
      </c>
      <c r="D257" s="27">
        <v>2.9999999999999997E-4</v>
      </c>
      <c r="E257" s="25">
        <f>+(C257-C$7)/C$8</f>
        <v>29640.573645253924</v>
      </c>
      <c r="F257" s="1">
        <f>ROUND(2*E257,0)/2</f>
        <v>29640.5</v>
      </c>
      <c r="G257" s="1">
        <f>+C257-(C$7+F257*C$8)</f>
        <v>3.4475225002097432E-2</v>
      </c>
      <c r="H257" s="28"/>
      <c r="I257" s="2"/>
      <c r="J257" s="2"/>
      <c r="K257" s="1">
        <f>G257</f>
        <v>3.4475225002097432E-2</v>
      </c>
      <c r="O257" s="1">
        <f ca="1">+C$11+C$12*F257</f>
        <v>2.5761549357454228E-2</v>
      </c>
      <c r="Q257" s="80">
        <f>+C257-15018.5</f>
        <v>39521.901839999999</v>
      </c>
    </row>
    <row r="258" spans="1:17">
      <c r="A258" s="25" t="s">
        <v>137</v>
      </c>
      <c r="B258" s="26" t="s">
        <v>46</v>
      </c>
      <c r="C258" s="27">
        <v>54575.977800000001</v>
      </c>
      <c r="D258" s="27" t="s">
        <v>35</v>
      </c>
      <c r="E258" s="25">
        <f>+(C258-C$7)/C$8</f>
        <v>29716.570266245883</v>
      </c>
      <c r="F258" s="1">
        <f>ROUND(2*E258,0)/2</f>
        <v>29716.5</v>
      </c>
      <c r="G258" s="1">
        <f>+C258-(C$7+F258*C$8)</f>
        <v>3.289342499920167E-2</v>
      </c>
      <c r="H258" s="28"/>
      <c r="I258" s="2"/>
      <c r="J258" s="2"/>
      <c r="K258" s="1">
        <f>G258</f>
        <v>3.289342499920167E-2</v>
      </c>
      <c r="O258" s="1">
        <f ca="1">+C$11+C$12*F258</f>
        <v>2.6120274034051399E-2</v>
      </c>
      <c r="Q258" s="80">
        <f>+C258-15018.5</f>
        <v>39557.477800000001</v>
      </c>
    </row>
    <row r="259" spans="1:17">
      <c r="A259" s="42" t="s">
        <v>134</v>
      </c>
      <c r="B259" s="26"/>
      <c r="C259" s="27">
        <v>54816.832000000002</v>
      </c>
      <c r="D259" s="27">
        <v>2.9999999999999997E-4</v>
      </c>
      <c r="E259" s="25">
        <f>+(C259-C$7)/C$8</f>
        <v>30231.077966156732</v>
      </c>
      <c r="F259" s="1">
        <f>ROUND(2*E259,0)/2</f>
        <v>30231</v>
      </c>
      <c r="G259" s="1">
        <f>+C259-(C$7+F259*C$8)</f>
        <v>3.6497950000921264E-2</v>
      </c>
      <c r="K259" s="1">
        <f>G259</f>
        <v>3.6497950000921264E-2</v>
      </c>
      <c r="O259" s="1">
        <f ca="1">+C$11+C$12*F259</f>
        <v>2.8548745693383559E-2</v>
      </c>
      <c r="Q259" s="80">
        <f>+C259-15018.5</f>
        <v>39798.332000000002</v>
      </c>
    </row>
    <row r="260" spans="1:17">
      <c r="A260" s="27" t="s">
        <v>138</v>
      </c>
      <c r="B260" s="26" t="s">
        <v>43</v>
      </c>
      <c r="C260" s="27">
        <v>54845.857000000004</v>
      </c>
      <c r="D260" s="27">
        <v>2E-3</v>
      </c>
      <c r="E260" s="25">
        <f>+(C260-C$7)/C$8</f>
        <v>30293.080563536863</v>
      </c>
      <c r="F260" s="1">
        <f>ROUND(2*E260,0)/2</f>
        <v>30293</v>
      </c>
      <c r="G260" s="1">
        <f>+C260-(C$7+F260*C$8)</f>
        <v>3.7713850004365668E-2</v>
      </c>
      <c r="H260" s="28"/>
      <c r="I260" s="2"/>
      <c r="J260" s="2"/>
      <c r="K260" s="1">
        <f>G260</f>
        <v>3.7713850004365668E-2</v>
      </c>
      <c r="O260" s="1">
        <f ca="1">+C$11+C$12*F260</f>
        <v>2.8841389508502319E-2</v>
      </c>
      <c r="Q260" s="80">
        <f>+C260-15018.5</f>
        <v>39827.357000000004</v>
      </c>
    </row>
    <row r="261" spans="1:17">
      <c r="A261" s="31" t="s">
        <v>139</v>
      </c>
      <c r="B261" s="37" t="s">
        <v>43</v>
      </c>
      <c r="C261" s="31">
        <v>54854.748800000001</v>
      </c>
      <c r="D261" s="31">
        <v>1E-4</v>
      </c>
      <c r="E261" s="25">
        <f>+(C261-C$7)/C$8</f>
        <v>30312.075040552692</v>
      </c>
      <c r="F261" s="1">
        <f>ROUND(2*E261,0)/2</f>
        <v>30312</v>
      </c>
      <c r="G261" s="1">
        <f>+C261-(C$7+F261*C$8)</f>
        <v>3.512839999893913E-2</v>
      </c>
      <c r="H261" s="28"/>
      <c r="I261" s="2"/>
      <c r="J261" s="2"/>
      <c r="K261" s="1">
        <f>G261</f>
        <v>3.512839999893913E-2</v>
      </c>
      <c r="O261" s="1">
        <f ca="1">+C$11+C$12*F261</f>
        <v>2.8931070677651605E-2</v>
      </c>
      <c r="Q261" s="80">
        <f>+C261-15018.5</f>
        <v>39836.248800000001</v>
      </c>
    </row>
    <row r="262" spans="1:17">
      <c r="A262" s="25" t="s">
        <v>140</v>
      </c>
      <c r="B262" s="26" t="s">
        <v>46</v>
      </c>
      <c r="C262" s="27">
        <v>54911.160100000001</v>
      </c>
      <c r="D262" s="27" t="s">
        <v>35</v>
      </c>
      <c r="E262" s="25">
        <f>+(C262-C$7)/C$8</f>
        <v>30432.579678678085</v>
      </c>
      <c r="F262" s="1">
        <f>ROUND(2*E262,0)/2</f>
        <v>30432.5</v>
      </c>
      <c r="G262" s="1">
        <f>+C262-(C$7+F262*C$8)</f>
        <v>3.7299625000741798E-2</v>
      </c>
      <c r="H262" s="28"/>
      <c r="I262" s="2"/>
      <c r="J262" s="2"/>
      <c r="K262" s="1">
        <f>G262</f>
        <v>3.7299625000741798E-2</v>
      </c>
      <c r="O262" s="1">
        <f ca="1">+C$11+C$12*F262</f>
        <v>2.9499838092519493E-2</v>
      </c>
      <c r="Q262" s="80">
        <f>+C262-15018.5</f>
        <v>39892.660100000001</v>
      </c>
    </row>
    <row r="263" spans="1:17">
      <c r="A263" s="41" t="s">
        <v>133</v>
      </c>
      <c r="B263" s="38" t="s">
        <v>43</v>
      </c>
      <c r="C263" s="41">
        <v>54937.3747</v>
      </c>
      <c r="D263" s="41">
        <v>2.0000000000000001E-4</v>
      </c>
      <c r="E263" s="25">
        <f>+(C263-C$7)/C$8</f>
        <v>30488.578758412139</v>
      </c>
      <c r="F263" s="1">
        <f>ROUND(2*E263,0)/2</f>
        <v>30488.5</v>
      </c>
      <c r="G263" s="1">
        <f>+C263-(C$7+F263*C$8)</f>
        <v>3.6868825001874939E-2</v>
      </c>
      <c r="H263" s="28"/>
      <c r="I263" s="2"/>
      <c r="J263" s="2"/>
      <c r="K263" s="1">
        <f>G263</f>
        <v>3.6868825001874939E-2</v>
      </c>
      <c r="O263" s="1">
        <f ca="1">+C$11+C$12*F263</f>
        <v>2.9764161538433198E-2</v>
      </c>
      <c r="Q263" s="80">
        <f>+C263-15018.5</f>
        <v>39918.8747</v>
      </c>
    </row>
    <row r="264" spans="1:17">
      <c r="A264" s="31" t="s">
        <v>141</v>
      </c>
      <c r="B264" s="37" t="s">
        <v>43</v>
      </c>
      <c r="C264" s="31">
        <v>54941.354399999997</v>
      </c>
      <c r="D264" s="31">
        <v>8.0000000000000004E-4</v>
      </c>
      <c r="E264" s="25">
        <f>+(C264-C$7)/C$8</f>
        <v>30497.080110239651</v>
      </c>
      <c r="F264" s="1">
        <f>ROUND(2*E264,0)/2</f>
        <v>30497</v>
      </c>
      <c r="G264" s="1">
        <f>+C264-(C$7+F264*C$8)</f>
        <v>3.7501649996556807E-2</v>
      </c>
      <c r="H264" s="28"/>
      <c r="I264" s="2"/>
      <c r="J264" s="2"/>
      <c r="K264" s="1">
        <f>G264</f>
        <v>3.7501649996556807E-2</v>
      </c>
      <c r="O264" s="1">
        <f ca="1">+C$11+C$12*F264</f>
        <v>2.9804282061473675E-2</v>
      </c>
      <c r="Q264" s="80">
        <f>+C264-15018.5</f>
        <v>39922.854399999997</v>
      </c>
    </row>
    <row r="265" spans="1:17">
      <c r="A265" s="31" t="s">
        <v>141</v>
      </c>
      <c r="B265" s="37" t="s">
        <v>46</v>
      </c>
      <c r="C265" s="31">
        <v>54941.5893</v>
      </c>
      <c r="D265" s="31">
        <v>1.6999999999999999E-3</v>
      </c>
      <c r="E265" s="25">
        <f>+(C265-C$7)/C$8</f>
        <v>30497.581898702174</v>
      </c>
      <c r="F265" s="1">
        <f>ROUND(2*E265,0)/2</f>
        <v>30497.5</v>
      </c>
      <c r="G265" s="1">
        <f>+C265-(C$7+F265*C$8)</f>
        <v>3.8338874997862149E-2</v>
      </c>
      <c r="H265" s="28"/>
      <c r="I265" s="2"/>
      <c r="J265" s="2"/>
      <c r="K265" s="1">
        <f>G265</f>
        <v>3.8338874997862149E-2</v>
      </c>
      <c r="O265" s="1">
        <f ca="1">+C$11+C$12*F265</f>
        <v>2.9806642092240737E-2</v>
      </c>
      <c r="Q265" s="80">
        <f>+C265-15018.5</f>
        <v>39923.0893</v>
      </c>
    </row>
    <row r="266" spans="1:17">
      <c r="A266" s="31" t="s">
        <v>142</v>
      </c>
      <c r="B266" s="37" t="s">
        <v>46</v>
      </c>
      <c r="C266" s="31">
        <v>55201.868000000002</v>
      </c>
      <c r="D266" s="31">
        <v>2.9999999999999997E-4</v>
      </c>
      <c r="E266" s="25">
        <f>+(C266-C$7)/C$8</f>
        <v>31053.5838088735</v>
      </c>
      <c r="F266" s="1">
        <f>ROUND(2*E266,0)/2</f>
        <v>31053.5</v>
      </c>
      <c r="G266" s="1">
        <f>+C266-(C$7+F266*C$8)</f>
        <v>3.9233075003721751E-2</v>
      </c>
      <c r="H266" s="28"/>
      <c r="I266" s="2"/>
      <c r="J266" s="2"/>
      <c r="K266" s="1">
        <f>G266</f>
        <v>3.9233075003721751E-2</v>
      </c>
      <c r="O266" s="1">
        <f ca="1">+C$11+C$12*F266</f>
        <v>3.24309963052411E-2</v>
      </c>
      <c r="Q266" s="80">
        <f>+C266-15018.5</f>
        <v>40183.368000000002</v>
      </c>
    </row>
    <row r="267" spans="1:17">
      <c r="A267" s="44" t="s">
        <v>143</v>
      </c>
      <c r="B267" s="38" t="s">
        <v>46</v>
      </c>
      <c r="C267" s="41">
        <v>55236.741499999996</v>
      </c>
      <c r="D267" s="41">
        <v>1E-4</v>
      </c>
      <c r="E267" s="25">
        <f>+(C267-C$7)/C$8</f>
        <v>31128.079849518996</v>
      </c>
      <c r="F267" s="1">
        <f>ROUND(2*E267,0)/2</f>
        <v>31128</v>
      </c>
      <c r="G267" s="1">
        <f>+C267-(C$7+F267*C$8)</f>
        <v>3.7379599998530466E-2</v>
      </c>
      <c r="H267" s="28"/>
      <c r="I267" s="2"/>
      <c r="J267" s="2"/>
      <c r="K267" s="1">
        <f>G267</f>
        <v>3.7379599998530466E-2</v>
      </c>
      <c r="O267" s="1">
        <f ca="1">+C$11+C$12*F267</f>
        <v>3.2782640889537029E-2</v>
      </c>
      <c r="Q267" s="80">
        <f>+C267-15018.5</f>
        <v>40218.241499999996</v>
      </c>
    </row>
    <row r="268" spans="1:17">
      <c r="A268" s="44" t="s">
        <v>144</v>
      </c>
      <c r="B268" s="38" t="s">
        <v>43</v>
      </c>
      <c r="C268" s="41">
        <v>55272.3197</v>
      </c>
      <c r="D268" s="41">
        <v>2.0000000000000001E-4</v>
      </c>
      <c r="E268" s="25">
        <f>+(C268-C$7)/C$8</f>
        <v>31204.081255552064</v>
      </c>
      <c r="F268" s="1">
        <f>ROUND(2*E268,0)/2</f>
        <v>31204</v>
      </c>
      <c r="G268" s="1">
        <f>+C268-(C$7+F268*C$8)</f>
        <v>3.8037800004531164E-2</v>
      </c>
      <c r="H268" s="28"/>
      <c r="I268" s="2"/>
      <c r="J268" s="2"/>
      <c r="K268" s="1">
        <f>G268</f>
        <v>3.8037800004531164E-2</v>
      </c>
      <c r="O268" s="1">
        <f ca="1">+C$11+C$12*F268</f>
        <v>3.3141365566134201E-2</v>
      </c>
      <c r="Q268" s="80">
        <f>+C268-15018.5</f>
        <v>40253.8197</v>
      </c>
    </row>
    <row r="269" spans="1:17">
      <c r="A269" s="31" t="s">
        <v>145</v>
      </c>
      <c r="B269" s="37" t="s">
        <v>43</v>
      </c>
      <c r="C269" s="31">
        <v>55279.341899999999</v>
      </c>
      <c r="D269" s="31">
        <v>8.0000000000000004E-4</v>
      </c>
      <c r="E269" s="25">
        <f>+(C269-C$7)/C$8</f>
        <v>31219.081932186782</v>
      </c>
      <c r="F269" s="1">
        <f>ROUND(2*E269,0)/2</f>
        <v>31219</v>
      </c>
      <c r="G269" s="1">
        <f>+C269-(C$7+F269*C$8)</f>
        <v>3.8354550000804011E-2</v>
      </c>
      <c r="H269" s="28"/>
      <c r="I269" s="2"/>
      <c r="J269" s="2"/>
      <c r="K269" s="1">
        <f>G269</f>
        <v>3.8354550000804011E-2</v>
      </c>
      <c r="O269" s="1">
        <f ca="1">+C$11+C$12*F269</f>
        <v>3.3212166489146794E-2</v>
      </c>
      <c r="Q269" s="80">
        <f>+C269-15018.5</f>
        <v>40260.841899999999</v>
      </c>
    </row>
    <row r="270" spans="1:17">
      <c r="A270" s="25" t="s">
        <v>146</v>
      </c>
      <c r="B270" s="26" t="s">
        <v>46</v>
      </c>
      <c r="C270" s="27">
        <v>55297.130499999999</v>
      </c>
      <c r="D270" s="27" t="s">
        <v>35</v>
      </c>
      <c r="E270" s="25">
        <f>+(C270-C$7)/C$8</f>
        <v>31257.081567113779</v>
      </c>
      <c r="F270" s="1">
        <f>ROUND(2*E270,0)/2</f>
        <v>31257</v>
      </c>
      <c r="G270" s="1">
        <f>+C270-(C$7+F270*C$8)</f>
        <v>3.8183650001883507E-2</v>
      </c>
      <c r="H270" s="28"/>
      <c r="I270" s="2"/>
      <c r="J270" s="2"/>
      <c r="K270" s="1">
        <f>G270</f>
        <v>3.8183650001883507E-2</v>
      </c>
      <c r="O270" s="1">
        <f ca="1">+C$11+C$12*F270</f>
        <v>3.3391528827445394E-2</v>
      </c>
      <c r="Q270" s="80">
        <f>+C270-15018.5</f>
        <v>40278.630499999999</v>
      </c>
    </row>
    <row r="271" spans="1:17">
      <c r="A271" s="31" t="s">
        <v>147</v>
      </c>
      <c r="B271" s="37" t="s">
        <v>43</v>
      </c>
      <c r="C271" s="31">
        <v>55579.8776</v>
      </c>
      <c r="D271" s="31">
        <v>5.0000000000000001E-4</v>
      </c>
      <c r="E271" s="25">
        <f>+(C271-C$7)/C$8</f>
        <v>31861.080003003466</v>
      </c>
      <c r="F271" s="1">
        <f>ROUND(2*E271,0)/2</f>
        <v>31861</v>
      </c>
      <c r="G271" s="1">
        <f>+C271-(C$7+F271*C$8)</f>
        <v>3.7451449999934994E-2</v>
      </c>
      <c r="H271" s="28"/>
      <c r="I271" s="2"/>
      <c r="J271" s="2"/>
      <c r="K271" s="1">
        <f>G271</f>
        <v>3.7451449999934994E-2</v>
      </c>
      <c r="O271" s="1">
        <f ca="1">+C$11+C$12*F271</f>
        <v>3.6242445994086075E-2</v>
      </c>
      <c r="Q271" s="80">
        <f>+C271-15018.5</f>
        <v>40561.3776</v>
      </c>
    </row>
    <row r="272" spans="1:17">
      <c r="A272" s="39" t="s">
        <v>148</v>
      </c>
      <c r="B272" s="39"/>
      <c r="C272" s="27">
        <v>55600.476000000002</v>
      </c>
      <c r="D272" s="27">
        <v>4.5999999999999999E-3</v>
      </c>
      <c r="E272" s="25">
        <f>+(C272-C$7)/C$8</f>
        <v>31905.081873869098</v>
      </c>
      <c r="F272" s="1">
        <f>ROUND(2*E272,0)/2</f>
        <v>31905</v>
      </c>
      <c r="G272" s="1">
        <f>+C272-(C$7+F272*C$8)</f>
        <v>3.8327250003931113E-2</v>
      </c>
      <c r="H272" s="28"/>
      <c r="I272" s="2"/>
      <c r="J272" s="2"/>
      <c r="K272" s="1">
        <f>G272</f>
        <v>3.8327250003931113E-2</v>
      </c>
      <c r="O272" s="1">
        <f ca="1">+C$11+C$12*F272</f>
        <v>3.6450128701589701E-2</v>
      </c>
      <c r="Q272" s="80">
        <f>+C272-15018.5</f>
        <v>40581.976000000002</v>
      </c>
    </row>
    <row r="273" spans="1:17">
      <c r="A273" s="39" t="s">
        <v>148</v>
      </c>
      <c r="B273" s="39"/>
      <c r="C273" s="27">
        <v>55600.712699999996</v>
      </c>
      <c r="D273" s="27">
        <v>1.5E-3</v>
      </c>
      <c r="E273" s="25">
        <f>+(C273-C$7)/C$8</f>
        <v>31905.587507453922</v>
      </c>
      <c r="F273" s="1">
        <f>ROUND(2*E273,0)/2</f>
        <v>31905.5</v>
      </c>
      <c r="G273" s="1">
        <f>+C273-(C$7+F273*C$8)</f>
        <v>4.0964474996144418E-2</v>
      </c>
      <c r="H273" s="28"/>
      <c r="I273" s="2"/>
      <c r="J273" s="2"/>
      <c r="K273" s="1">
        <f>G273</f>
        <v>4.0964474996144418E-2</v>
      </c>
      <c r="O273" s="1">
        <f ca="1">+C$11+C$12*F273</f>
        <v>3.6452488732356791E-2</v>
      </c>
      <c r="Q273" s="80">
        <f>+C273-15018.5</f>
        <v>40582.212699999996</v>
      </c>
    </row>
    <row r="274" spans="1:17">
      <c r="A274" s="44" t="s">
        <v>144</v>
      </c>
      <c r="B274" s="38" t="s">
        <v>43</v>
      </c>
      <c r="C274" s="41">
        <v>55603.284200000002</v>
      </c>
      <c r="D274" s="41">
        <v>2.0000000000000001E-4</v>
      </c>
      <c r="E274" s="25">
        <f>+(C274-C$7)/C$8</f>
        <v>31911.080691921219</v>
      </c>
      <c r="F274" s="1">
        <f>ROUND(2*E274,0)/2</f>
        <v>31911</v>
      </c>
      <c r="G274" s="1">
        <f>+C274-(C$7+F274*C$8)</f>
        <v>3.777395000361139E-2</v>
      </c>
      <c r="H274" s="28"/>
      <c r="I274" s="2"/>
      <c r="J274" s="2"/>
      <c r="K274" s="1">
        <f>G274</f>
        <v>3.777395000361139E-2</v>
      </c>
      <c r="O274" s="1">
        <f ca="1">+C$11+C$12*F274</f>
        <v>3.6478449070794727E-2</v>
      </c>
      <c r="Q274" s="80">
        <f>+C274-15018.5</f>
        <v>40584.784200000002</v>
      </c>
    </row>
    <row r="275" spans="1:17">
      <c r="A275" s="39" t="s">
        <v>149</v>
      </c>
      <c r="B275" s="38" t="s">
        <v>43</v>
      </c>
      <c r="C275" s="41">
        <v>55622.478300000002</v>
      </c>
      <c r="D275" s="41">
        <v>5.0000000000000001E-4</v>
      </c>
      <c r="E275" s="25">
        <f>+(C275-C$7)/C$8</f>
        <v>31952.082726524972</v>
      </c>
      <c r="F275" s="1">
        <f>ROUND(2*E275,0)/2</f>
        <v>31952</v>
      </c>
      <c r="G275" s="1">
        <f>+C275-(C$7+F275*C$8)</f>
        <v>3.8726400001905859E-2</v>
      </c>
      <c r="H275" s="28"/>
      <c r="I275" s="2"/>
      <c r="J275" s="2"/>
      <c r="K275" s="1">
        <f>G275</f>
        <v>3.8726400001905859E-2</v>
      </c>
      <c r="O275" s="1">
        <f ca="1">+C$11+C$12*F275</f>
        <v>3.667197159369584E-2</v>
      </c>
      <c r="Q275" s="80">
        <f>+C275-15018.5</f>
        <v>40603.978300000002</v>
      </c>
    </row>
    <row r="276" spans="1:17">
      <c r="A276" s="39" t="s">
        <v>149</v>
      </c>
      <c r="B276" s="38" t="s">
        <v>43</v>
      </c>
      <c r="C276" s="41">
        <v>55628.331700000002</v>
      </c>
      <c r="D276" s="41">
        <v>5.0000000000000001E-4</v>
      </c>
      <c r="E276" s="25">
        <f>+(C276-C$7)/C$8</f>
        <v>31964.586637067776</v>
      </c>
      <c r="F276" s="1">
        <f>ROUND(2*E276,0)/2</f>
        <v>31964.5</v>
      </c>
      <c r="G276" s="1">
        <f>+C276-(C$7+F276*C$8)</f>
        <v>4.0557025000452995E-2</v>
      </c>
      <c r="H276" s="28"/>
      <c r="I276" s="2"/>
      <c r="J276" s="2"/>
      <c r="K276" s="1">
        <f>G276</f>
        <v>4.0557025000452995E-2</v>
      </c>
      <c r="O276" s="1">
        <f ca="1">+C$11+C$12*F276</f>
        <v>3.673097236287301E-2</v>
      </c>
      <c r="Q276" s="80">
        <f>+C276-15018.5</f>
        <v>40609.831700000002</v>
      </c>
    </row>
    <row r="277" spans="1:17">
      <c r="A277" s="25" t="s">
        <v>150</v>
      </c>
      <c r="B277" s="26" t="s">
        <v>46</v>
      </c>
      <c r="C277" s="27">
        <v>55642.387900000002</v>
      </c>
      <c r="D277" s="27" t="s">
        <v>35</v>
      </c>
      <c r="E277" s="25">
        <f>+(C277-C$7)/C$8</f>
        <v>31994.613197250186</v>
      </c>
      <c r="F277" s="1">
        <f>ROUND(2*E277,0)/2</f>
        <v>31994.5</v>
      </c>
      <c r="G277" s="1">
        <f>+C277-(C$7+F277*C$8)</f>
        <v>5.2990525000495836E-2</v>
      </c>
      <c r="H277" s="28"/>
      <c r="I277" s="2"/>
      <c r="J277" s="2"/>
      <c r="K277" s="1">
        <f>G277</f>
        <v>5.2990525000495836E-2</v>
      </c>
      <c r="O277" s="1">
        <f ca="1">+C$11+C$12*F277</f>
        <v>3.6872574208898196E-2</v>
      </c>
      <c r="Q277" s="80">
        <f>+C277-15018.5</f>
        <v>40623.887900000002</v>
      </c>
    </row>
    <row r="278" spans="1:17">
      <c r="A278" s="31" t="s">
        <v>151</v>
      </c>
      <c r="B278" s="37" t="s">
        <v>43</v>
      </c>
      <c r="C278" s="31">
        <v>55660.398099999999</v>
      </c>
      <c r="D278" s="31">
        <v>1.6999999999999999E-3</v>
      </c>
      <c r="E278" s="25">
        <f>+(C278-C$7)/C$8</f>
        <v>32033.086209458121</v>
      </c>
      <c r="F278" s="1">
        <f>ROUND(2*E278,0)/2</f>
        <v>32033</v>
      </c>
      <c r="G278" s="1">
        <f>+C278-(C$7+F278*C$8)</f>
        <v>4.0356849996896926E-2</v>
      </c>
      <c r="H278" s="28"/>
      <c r="I278" s="2"/>
      <c r="J278" s="2"/>
      <c r="K278" s="1">
        <f>G278</f>
        <v>4.0356849996896926E-2</v>
      </c>
      <c r="O278" s="1">
        <f ca="1">+C$11+C$12*F278</f>
        <v>3.7054296577963886E-2</v>
      </c>
      <c r="Q278" s="80">
        <f>+C278-15018.5</f>
        <v>40641.898099999999</v>
      </c>
    </row>
    <row r="279" spans="1:17">
      <c r="A279" s="25" t="s">
        <v>150</v>
      </c>
      <c r="B279" s="26" t="s">
        <v>46</v>
      </c>
      <c r="C279" s="27">
        <v>55661.332499999997</v>
      </c>
      <c r="D279" s="27" t="s">
        <v>35</v>
      </c>
      <c r="E279" s="25">
        <f>+(C279-C$7)/C$8</f>
        <v>32035.082255177051</v>
      </c>
      <c r="F279" s="1">
        <f>ROUND(2*E279,0)/2</f>
        <v>32035</v>
      </c>
      <c r="G279" s="1">
        <f>+C279-(C$7+F279*C$8)</f>
        <v>3.8505749995238148E-2</v>
      </c>
      <c r="H279" s="28"/>
      <c r="I279" s="2"/>
      <c r="J279" s="2"/>
      <c r="K279" s="1">
        <f>G279</f>
        <v>3.8505749995238148E-2</v>
      </c>
      <c r="O279" s="1">
        <f ca="1">+C$11+C$12*F279</f>
        <v>3.7063736701032218E-2</v>
      </c>
      <c r="Q279" s="80">
        <f>+C279-15018.5</f>
        <v>40642.832499999997</v>
      </c>
    </row>
    <row r="280" spans="1:17">
      <c r="A280" s="31" t="s">
        <v>147</v>
      </c>
      <c r="B280" s="37" t="s">
        <v>43</v>
      </c>
      <c r="C280" s="31">
        <v>55663.6731</v>
      </c>
      <c r="D280" s="31">
        <v>4.0000000000000002E-4</v>
      </c>
      <c r="E280" s="25">
        <f>+(C280-C$7)/C$8</f>
        <v>32040.082195898089</v>
      </c>
      <c r="F280" s="1">
        <f>ROUND(2*E280,0)/2</f>
        <v>32040</v>
      </c>
      <c r="G280" s="1">
        <f>+C280-(C$7+F280*C$8)</f>
        <v>3.8478000002214685E-2</v>
      </c>
      <c r="H280" s="28"/>
      <c r="I280" s="2"/>
      <c r="J280" s="2"/>
      <c r="K280" s="1">
        <f>G280</f>
        <v>3.8478000002214685E-2</v>
      </c>
      <c r="O280" s="1">
        <f ca="1">+C$11+C$12*F280</f>
        <v>3.7087337008703092E-2</v>
      </c>
      <c r="Q280" s="80">
        <f>+C280-15018.5</f>
        <v>40645.1731</v>
      </c>
    </row>
    <row r="281" spans="1:17">
      <c r="A281" s="31" t="s">
        <v>151</v>
      </c>
      <c r="B281" s="37" t="s">
        <v>43</v>
      </c>
      <c r="C281" s="31">
        <v>55667.4179</v>
      </c>
      <c r="D281" s="31">
        <v>5.0000000000000001E-4</v>
      </c>
      <c r="E281" s="25">
        <f>+(C281-C$7)/C$8</f>
        <v>32048.081759263088</v>
      </c>
      <c r="F281" s="1">
        <f>ROUND(2*E281,0)/2</f>
        <v>32048</v>
      </c>
      <c r="G281" s="1">
        <f>+C281-(C$7+F281*C$8)</f>
        <v>3.827360000286717E-2</v>
      </c>
      <c r="H281" s="28"/>
      <c r="I281" s="2"/>
      <c r="J281" s="2"/>
      <c r="K281" s="1">
        <f>G281</f>
        <v>3.827360000286717E-2</v>
      </c>
      <c r="O281" s="1">
        <f ca="1">+C$11+C$12*F281</f>
        <v>3.7125097500976478E-2</v>
      </c>
      <c r="Q281" s="80">
        <f>+C281-15018.5</f>
        <v>40648.9179</v>
      </c>
    </row>
    <row r="282" spans="1:17">
      <c r="A282" s="27" t="s">
        <v>152</v>
      </c>
      <c r="B282" s="26" t="s">
        <v>43</v>
      </c>
      <c r="C282" s="27">
        <v>55946.892599999999</v>
      </c>
      <c r="D282" s="27">
        <v>4.0000000000000002E-4</v>
      </c>
      <c r="E282" s="25">
        <f>+(C282-C$7)/C$8</f>
        <v>32645.089762778382</v>
      </c>
      <c r="F282" s="1">
        <f>ROUND(2*E282,0)/2</f>
        <v>32645</v>
      </c>
      <c r="G282" s="1">
        <f>+C282-(C$7+F282*C$8)</f>
        <v>4.2020250002678949E-2</v>
      </c>
      <c r="H282" s="28"/>
      <c r="I282" s="2"/>
      <c r="J282" s="2"/>
      <c r="K282" s="1">
        <f>G282</f>
        <v>4.2020250002678949E-2</v>
      </c>
      <c r="O282" s="1">
        <f ca="1">+C$11+C$12*F282</f>
        <v>3.9942974236877954E-2</v>
      </c>
      <c r="Q282" s="80">
        <f>+C282-15018.5</f>
        <v>40928.392599999999</v>
      </c>
    </row>
    <row r="283" spans="1:17">
      <c r="A283" s="25" t="s">
        <v>153</v>
      </c>
      <c r="B283" s="26" t="s">
        <v>46</v>
      </c>
      <c r="C283" s="27">
        <v>55952.978300000002</v>
      </c>
      <c r="D283" s="27" t="s">
        <v>35</v>
      </c>
      <c r="E283" s="25">
        <f>+(C283-C$7)/C$8</f>
        <v>32658.089907718138</v>
      </c>
      <c r="F283" s="1">
        <f>ROUND(2*E283,0)/2</f>
        <v>32658</v>
      </c>
      <c r="G283" s="1">
        <f>+C283-(C$7+F283*C$8)</f>
        <v>4.2088100002729334E-2</v>
      </c>
      <c r="H283" s="28"/>
      <c r="I283" s="2"/>
      <c r="J283" s="2"/>
      <c r="K283" s="1">
        <f>G283</f>
        <v>4.2088100002729334E-2</v>
      </c>
      <c r="O283" s="1">
        <f ca="1">+C$11+C$12*F283</f>
        <v>4.0004335036822186E-2</v>
      </c>
      <c r="Q283" s="80">
        <f>+C283-15018.5</f>
        <v>40934.478300000002</v>
      </c>
    </row>
    <row r="284" spans="1:17">
      <c r="A284" s="25" t="s">
        <v>153</v>
      </c>
      <c r="B284" s="26" t="s">
        <v>46</v>
      </c>
      <c r="C284" s="27">
        <v>55953.212699999996</v>
      </c>
      <c r="D284" s="27" t="s">
        <v>35</v>
      </c>
      <c r="E284" s="25">
        <f>+(C284-C$7)/C$8</f>
        <v>32658.590628091111</v>
      </c>
      <c r="F284" s="1">
        <f>ROUND(2*E284,0)/2</f>
        <v>32658.5</v>
      </c>
      <c r="G284" s="1">
        <f>+C284-(C$7+F284*C$8)</f>
        <v>4.2425324994837865E-2</v>
      </c>
      <c r="H284" s="28"/>
      <c r="I284" s="2"/>
      <c r="J284" s="2"/>
      <c r="K284" s="1">
        <f>G284</f>
        <v>4.2425324994837865E-2</v>
      </c>
      <c r="O284" s="1">
        <f ca="1">+C$11+C$12*F284</f>
        <v>4.0006695067589276E-2</v>
      </c>
      <c r="Q284" s="80">
        <f>+C284-15018.5</f>
        <v>40934.712699999996</v>
      </c>
    </row>
    <row r="285" spans="1:17">
      <c r="A285" s="25" t="s">
        <v>153</v>
      </c>
      <c r="B285" s="26" t="s">
        <v>46</v>
      </c>
      <c r="C285" s="27">
        <v>55955.083200000001</v>
      </c>
      <c r="D285" s="27" t="s">
        <v>35</v>
      </c>
      <c r="E285" s="25">
        <f>+(C285-C$7)/C$8</f>
        <v>32662.586351033395</v>
      </c>
      <c r="F285" s="1">
        <f>ROUND(2*E285,0)/2</f>
        <v>32662.5</v>
      </c>
      <c r="G285" s="1">
        <f>+C285-(C$7+F285*C$8)</f>
        <v>4.0423124999506399E-2</v>
      </c>
      <c r="H285" s="28"/>
      <c r="I285" s="2"/>
      <c r="J285" s="2"/>
      <c r="K285" s="1">
        <f>G285</f>
        <v>4.0423124999506399E-2</v>
      </c>
      <c r="O285" s="1">
        <f ca="1">+C$11+C$12*F285</f>
        <v>4.002557531372597E-2</v>
      </c>
      <c r="Q285" s="80">
        <f>+C285-15018.5</f>
        <v>40936.583200000001</v>
      </c>
    </row>
    <row r="286" spans="1:17">
      <c r="A286" s="25" t="s">
        <v>153</v>
      </c>
      <c r="B286" s="26" t="s">
        <v>46</v>
      </c>
      <c r="C286" s="27">
        <v>55955.319100000001</v>
      </c>
      <c r="D286" s="27" t="s">
        <v>35</v>
      </c>
      <c r="E286" s="25">
        <f>+(C286-C$7)/C$8</f>
        <v>32663.090275674978</v>
      </c>
      <c r="F286" s="1">
        <f>ROUND(2*E286,0)/2</f>
        <v>32663</v>
      </c>
      <c r="G286" s="1">
        <f>+C286-(C$7+F286*C$8)</f>
        <v>4.2260349997377489E-2</v>
      </c>
      <c r="H286" s="28"/>
      <c r="I286" s="2"/>
      <c r="J286" s="2"/>
      <c r="K286" s="1">
        <f>G286</f>
        <v>4.2260349997377489E-2</v>
      </c>
      <c r="O286" s="1">
        <f ca="1">+C$11+C$12*F286</f>
        <v>4.002793534449306E-2</v>
      </c>
      <c r="Q286" s="80">
        <f>+C286-15018.5</f>
        <v>40936.819100000001</v>
      </c>
    </row>
    <row r="287" spans="1:17">
      <c r="A287" s="25" t="s">
        <v>153</v>
      </c>
      <c r="B287" s="26" t="s">
        <v>46</v>
      </c>
      <c r="C287" s="27">
        <v>56011.960200000001</v>
      </c>
      <c r="D287" s="27" t="s">
        <v>35</v>
      </c>
      <c r="E287" s="25">
        <f>+(C287-C$7)/C$8</f>
        <v>32784.085807749652</v>
      </c>
      <c r="F287" s="1">
        <f>ROUND(2*E287,0)/2</f>
        <v>32784</v>
      </c>
      <c r="G287" s="1">
        <f>+C287-(C$7+F287*C$8)</f>
        <v>4.0168799998355098E-2</v>
      </c>
      <c r="H287" s="28"/>
      <c r="I287" s="2"/>
      <c r="J287" s="2"/>
      <c r="K287" s="1">
        <f>G287</f>
        <v>4.0168799998355098E-2</v>
      </c>
      <c r="O287" s="1">
        <f ca="1">+C$11+C$12*F287</f>
        <v>4.0599062790128038E-2</v>
      </c>
      <c r="Q287" s="80">
        <f>+C287-15018.5</f>
        <v>40993.460200000001</v>
      </c>
    </row>
    <row r="288" spans="1:17">
      <c r="A288" s="25" t="s">
        <v>153</v>
      </c>
      <c r="B288" s="26" t="s">
        <v>46</v>
      </c>
      <c r="C288" s="27">
        <v>56012.196600000003</v>
      </c>
      <c r="D288" s="27" t="s">
        <v>35</v>
      </c>
      <c r="E288" s="25">
        <f>+(C288-C$7)/C$8</f>
        <v>32784.590800480772</v>
      </c>
      <c r="F288" s="1">
        <f>ROUND(2*E288,0)/2</f>
        <v>32784.5</v>
      </c>
      <c r="G288" s="1">
        <f>+C288-(C$7+F288*C$8)</f>
        <v>4.2506025005422998E-2</v>
      </c>
      <c r="H288" s="28"/>
      <c r="I288" s="2"/>
      <c r="J288" s="2"/>
      <c r="K288" s="1">
        <f>G288</f>
        <v>4.2506025005422998E-2</v>
      </c>
      <c r="O288" s="1">
        <f ca="1">+C$11+C$12*F288</f>
        <v>4.0601422820895128E-2</v>
      </c>
      <c r="Q288" s="80">
        <f>+C288-15018.5</f>
        <v>40993.696600000003</v>
      </c>
    </row>
    <row r="289" spans="1:17">
      <c r="A289" s="39" t="s">
        <v>154</v>
      </c>
      <c r="B289" s="26" t="s">
        <v>46</v>
      </c>
      <c r="C289" s="27">
        <v>56309.925000000003</v>
      </c>
      <c r="D289" s="27">
        <v>2.9999999999999997E-4</v>
      </c>
      <c r="E289" s="25">
        <f>+(C289-C$7)/C$8</f>
        <v>33420.591975806499</v>
      </c>
      <c r="F289" s="1">
        <f>ROUND(2*E289,0)/2</f>
        <v>33420.5</v>
      </c>
      <c r="G289" s="1">
        <f>+C289-(C$7+F289*C$8)</f>
        <v>4.3056225003965665E-2</v>
      </c>
      <c r="H289" s="28"/>
      <c r="I289" s="2"/>
      <c r="J289" s="2"/>
      <c r="K289" s="1">
        <f>G289</f>
        <v>4.3056225003965665E-2</v>
      </c>
      <c r="O289" s="1">
        <f ca="1">+C$11+C$12*F289</f>
        <v>4.3603381956629356E-2</v>
      </c>
      <c r="Q289" s="80">
        <f>+C289-15018.5</f>
        <v>41291.425000000003</v>
      </c>
    </row>
    <row r="290" spans="1:17">
      <c r="A290" s="25" t="s">
        <v>155</v>
      </c>
      <c r="B290" s="26" t="s">
        <v>46</v>
      </c>
      <c r="C290" s="27">
        <v>56321.1607</v>
      </c>
      <c r="D290" s="27" t="s">
        <v>35</v>
      </c>
      <c r="E290" s="25">
        <f>+(C290-C$7)/C$8</f>
        <v>33444.593442934274</v>
      </c>
      <c r="F290" s="1">
        <f>ROUND(2*E290,0)/2</f>
        <v>33444.5</v>
      </c>
      <c r="G290" s="1">
        <f>+C290-(C$7+F290*C$8)</f>
        <v>4.3743025002186187E-2</v>
      </c>
      <c r="H290" s="28"/>
      <c r="I290" s="2"/>
      <c r="J290" s="2"/>
      <c r="K290" s="1">
        <f>G290</f>
        <v>4.3743025002186187E-2</v>
      </c>
      <c r="O290" s="1">
        <f ca="1">+C$11+C$12*F290</f>
        <v>4.3716663433449515E-2</v>
      </c>
      <c r="Q290" s="80">
        <f>+C290-15018.5</f>
        <v>41302.6607</v>
      </c>
    </row>
    <row r="291" spans="1:17">
      <c r="A291" s="25" t="s">
        <v>155</v>
      </c>
      <c r="B291" s="26" t="s">
        <v>46</v>
      </c>
      <c r="C291" s="27">
        <v>56335.204100000003</v>
      </c>
      <c r="D291" s="27" t="s">
        <v>35</v>
      </c>
      <c r="E291" s="25">
        <f>+(C291-C$7)/C$8</f>
        <v>33474.592660024653</v>
      </c>
      <c r="F291" s="1">
        <f>ROUND(2*E291,0)/2</f>
        <v>33474.5</v>
      </c>
      <c r="G291" s="1">
        <f>+C291-(C$7+F291*C$8)</f>
        <v>4.337652500544209E-2</v>
      </c>
      <c r="H291" s="28"/>
      <c r="I291" s="2"/>
      <c r="J291" s="2"/>
      <c r="K291" s="1">
        <f>G291</f>
        <v>4.337652500544209E-2</v>
      </c>
      <c r="O291" s="1">
        <f ca="1">+C$11+C$12*F291</f>
        <v>4.3858265279474701E-2</v>
      </c>
      <c r="Q291" s="80">
        <f>+C291-15018.5</f>
        <v>41316.704100000003</v>
      </c>
    </row>
    <row r="292" spans="1:17">
      <c r="A292" s="25" t="s">
        <v>155</v>
      </c>
      <c r="B292" s="26" t="s">
        <v>46</v>
      </c>
      <c r="C292" s="27">
        <v>56335.204299999998</v>
      </c>
      <c r="D292" s="27" t="s">
        <v>35</v>
      </c>
      <c r="E292" s="25">
        <f>+(C292-C$7)/C$8</f>
        <v>33474.593087260451</v>
      </c>
      <c r="F292" s="1">
        <f>ROUND(2*E292,0)/2</f>
        <v>33474.5</v>
      </c>
      <c r="G292" s="1">
        <f>+C292-(C$7+F292*C$8)</f>
        <v>4.3576525000389665E-2</v>
      </c>
      <c r="H292" s="28"/>
      <c r="I292" s="2"/>
      <c r="J292" s="2"/>
      <c r="K292" s="1">
        <f>G292</f>
        <v>4.3576525000389665E-2</v>
      </c>
      <c r="O292" s="1">
        <f ca="1">+C$11+C$12*F292</f>
        <v>4.3858265279474701E-2</v>
      </c>
      <c r="Q292" s="80">
        <f>+C292-15018.5</f>
        <v>41316.704299999998</v>
      </c>
    </row>
    <row r="293" spans="1:17">
      <c r="A293" s="25" t="s">
        <v>155</v>
      </c>
      <c r="B293" s="26" t="s">
        <v>46</v>
      </c>
      <c r="C293" s="27">
        <v>56335.204299999998</v>
      </c>
      <c r="D293" s="27" t="s">
        <v>35</v>
      </c>
      <c r="E293" s="25">
        <f>+(C293-C$7)/C$8</f>
        <v>33474.593087260451</v>
      </c>
      <c r="F293" s="1">
        <f>ROUND(2*E293,0)/2</f>
        <v>33474.5</v>
      </c>
      <c r="G293" s="1">
        <f>+C293-(C$7+F293*C$8)</f>
        <v>4.3576525000389665E-2</v>
      </c>
      <c r="H293" s="28"/>
      <c r="I293" s="2"/>
      <c r="J293" s="2"/>
      <c r="K293" s="1">
        <f>G293</f>
        <v>4.3576525000389665E-2</v>
      </c>
      <c r="O293" s="1">
        <f ca="1">+C$11+C$12*F293</f>
        <v>4.3858265279474701E-2</v>
      </c>
      <c r="Q293" s="80">
        <f>+C293-15018.5</f>
        <v>41316.704299999998</v>
      </c>
    </row>
    <row r="294" spans="1:17">
      <c r="A294" s="44" t="s">
        <v>156</v>
      </c>
      <c r="B294" s="38" t="s">
        <v>43</v>
      </c>
      <c r="C294" s="27">
        <v>56397.465700000001</v>
      </c>
      <c r="D294" s="41">
        <v>1.5E-3</v>
      </c>
      <c r="E294" s="25">
        <f>+(C294-C$7)/C$8</f>
        <v>33607.594586537736</v>
      </c>
      <c r="F294" s="1">
        <f>ROUND(2*E294,0)/2</f>
        <v>33607.5</v>
      </c>
      <c r="G294" s="1">
        <f>+C294-(C$7+F294*C$8)</f>
        <v>4.4278375004068948E-2</v>
      </c>
      <c r="H294" s="28"/>
      <c r="I294" s="2"/>
      <c r="J294" s="2"/>
      <c r="K294" s="1">
        <f>G294</f>
        <v>4.4278375004068948E-2</v>
      </c>
      <c r="O294" s="1">
        <f ca="1">+C$11+C$12*F294</f>
        <v>4.4486033463519759E-2</v>
      </c>
      <c r="Q294" s="80">
        <f>+C294-15018.5</f>
        <v>41378.965700000001</v>
      </c>
    </row>
    <row r="295" spans="1:17">
      <c r="A295" s="27" t="s">
        <v>157</v>
      </c>
      <c r="B295" s="26" t="s">
        <v>43</v>
      </c>
      <c r="C295" s="45">
        <v>56725.389159999999</v>
      </c>
      <c r="D295" s="27">
        <v>1E-4</v>
      </c>
      <c r="E295" s="25">
        <f>+(C295-C$7)/C$8</f>
        <v>34308.097816921123</v>
      </c>
      <c r="F295" s="1">
        <f>ROUND(2*E295,0)/2</f>
        <v>34308</v>
      </c>
      <c r="G295" s="1">
        <f>+C295-(C$7+F295*C$8)</f>
        <v>4.5790600001055282E-2</v>
      </c>
      <c r="H295" s="28"/>
      <c r="I295" s="2"/>
      <c r="J295" s="2"/>
      <c r="K295" s="1">
        <f>G295</f>
        <v>4.5790600001055282E-2</v>
      </c>
      <c r="O295" s="1">
        <f ca="1">+C$11+C$12*F295</f>
        <v>4.7792436568208169E-2</v>
      </c>
      <c r="Q295" s="80">
        <f>+C295-15018.5</f>
        <v>41706.889159999999</v>
      </c>
    </row>
    <row r="296" spans="1:17">
      <c r="A296" s="27" t="s">
        <v>157</v>
      </c>
      <c r="B296" s="26" t="s">
        <v>43</v>
      </c>
      <c r="C296" s="45">
        <v>56725.389230000001</v>
      </c>
      <c r="D296" s="27">
        <v>1E-4</v>
      </c>
      <c r="E296" s="25">
        <f>+(C296-C$7)/C$8</f>
        <v>34308.097966453657</v>
      </c>
      <c r="F296" s="1">
        <f>ROUND(2*E296,0)/2</f>
        <v>34308</v>
      </c>
      <c r="G296" s="1">
        <f>+C296-(C$7+F296*C$8)</f>
        <v>4.5860600002924912E-2</v>
      </c>
      <c r="H296" s="28"/>
      <c r="I296" s="2"/>
      <c r="J296" s="2"/>
      <c r="K296" s="1">
        <f>G296</f>
        <v>4.5860600002924912E-2</v>
      </c>
      <c r="O296" s="1">
        <f ca="1">+C$11+C$12*F296</f>
        <v>4.7792436568208169E-2</v>
      </c>
      <c r="Q296" s="80">
        <f>+C296-15018.5</f>
        <v>41706.889230000001</v>
      </c>
    </row>
    <row r="297" spans="1:17">
      <c r="A297" s="27" t="s">
        <v>157</v>
      </c>
      <c r="B297" s="26" t="s">
        <v>43</v>
      </c>
      <c r="C297" s="45">
        <v>56725.389439999999</v>
      </c>
      <c r="D297" s="27">
        <v>1E-4</v>
      </c>
      <c r="E297" s="25">
        <f>+(C297-C$7)/C$8</f>
        <v>34308.09841505126</v>
      </c>
      <c r="F297" s="1">
        <f>ROUND(2*E297,0)/2</f>
        <v>34308</v>
      </c>
      <c r="G297" s="1">
        <f>+C297-(C$7+F297*C$8)</f>
        <v>4.6070600001257844E-2</v>
      </c>
      <c r="H297" s="28"/>
      <c r="I297" s="2"/>
      <c r="J297" s="2"/>
      <c r="K297" s="1">
        <f>G297</f>
        <v>4.6070600001257844E-2</v>
      </c>
      <c r="O297" s="1">
        <f ca="1">+C$11+C$12*F297</f>
        <v>4.7792436568208169E-2</v>
      </c>
      <c r="Q297" s="80">
        <f>+C297-15018.5</f>
        <v>41706.889439999999</v>
      </c>
    </row>
    <row r="298" spans="1:17">
      <c r="A298" s="46" t="s">
        <v>158</v>
      </c>
      <c r="B298" s="47" t="s">
        <v>46</v>
      </c>
      <c r="C298" s="46">
        <v>57000.181400000118</v>
      </c>
      <c r="D298" s="46" t="s">
        <v>159</v>
      </c>
      <c r="E298" s="25">
        <f>+(C298-C$7)/C$8</f>
        <v>34895.103247408988</v>
      </c>
      <c r="F298" s="1">
        <f>ROUND(2*E298,0)/2</f>
        <v>34895</v>
      </c>
      <c r="G298" s="1">
        <f>+C298-(C$7+F298*C$8)</f>
        <v>4.8332750113331713E-2</v>
      </c>
      <c r="H298" s="28"/>
      <c r="I298" s="2"/>
      <c r="J298" s="2"/>
      <c r="K298" s="1">
        <f>G298</f>
        <v>4.8332750113331713E-2</v>
      </c>
      <c r="O298" s="1">
        <f ca="1">+C$11+C$12*F298</f>
        <v>5.0563112688767897E-2</v>
      </c>
      <c r="Q298" s="80">
        <f>+C298-15018.5</f>
        <v>41981.681400000118</v>
      </c>
    </row>
    <row r="299" spans="1:17">
      <c r="A299" s="41" t="s">
        <v>160</v>
      </c>
      <c r="B299" s="26"/>
      <c r="C299" s="41">
        <v>57035.5262</v>
      </c>
      <c r="D299" s="41">
        <v>5.0000000000000001E-4</v>
      </c>
      <c r="E299" s="25">
        <f>+(C299-C$7)/C$8</f>
        <v>34970.606069247879</v>
      </c>
      <c r="F299" s="1">
        <f>ROUND(2*E299,0)/2</f>
        <v>34970.5</v>
      </c>
      <c r="G299" s="1">
        <f>+C299-(C$7+F299*C$8)</f>
        <v>4.9653725000098348E-2</v>
      </c>
      <c r="H299" s="28"/>
      <c r="I299" s="2"/>
      <c r="J299" s="2"/>
      <c r="K299" s="1">
        <f>G299</f>
        <v>4.9653725000098348E-2</v>
      </c>
      <c r="O299" s="1">
        <f ca="1">+C$11+C$12*F299</f>
        <v>5.0919477334598007E-2</v>
      </c>
      <c r="Q299" s="80">
        <f>+C299-15018.5</f>
        <v>42017.0262</v>
      </c>
    </row>
    <row r="300" spans="1:17">
      <c r="A300" s="27" t="s">
        <v>161</v>
      </c>
      <c r="B300" s="26" t="s">
        <v>43</v>
      </c>
      <c r="C300" s="27">
        <v>57069.464</v>
      </c>
      <c r="D300" s="27">
        <v>2.0000000000000001E-4</v>
      </c>
      <c r="E300" s="25">
        <f>+(C300-C$7)/C$8</f>
        <v>35043.103287141668</v>
      </c>
      <c r="F300" s="1">
        <f>ROUND(2*E300,0)/2</f>
        <v>35043</v>
      </c>
      <c r="G300" s="1">
        <f>+C300-(C$7+F300*C$8)</f>
        <v>4.8351350000302773E-2</v>
      </c>
      <c r="H300" s="28"/>
      <c r="I300" s="2"/>
      <c r="J300" s="2"/>
      <c r="K300" s="1">
        <f>G300</f>
        <v>4.8351350000302773E-2</v>
      </c>
      <c r="O300" s="1">
        <f ca="1">+C$11+C$12*F300</f>
        <v>5.1261681795825548E-2</v>
      </c>
      <c r="Q300" s="80">
        <f>+C300-15018.5</f>
        <v>42050.964</v>
      </c>
    </row>
    <row r="301" spans="1:17">
      <c r="A301" s="27" t="s">
        <v>161</v>
      </c>
      <c r="B301" s="26" t="s">
        <v>43</v>
      </c>
      <c r="C301" s="27">
        <v>57332.553699999997</v>
      </c>
      <c r="D301" s="27">
        <v>2.0000000000000001E-4</v>
      </c>
      <c r="E301" s="25">
        <f>+(C301-C$7)/C$8</f>
        <v>35605.109996666484</v>
      </c>
      <c r="F301" s="1">
        <f>ROUND(2*E301,0)/2</f>
        <v>35605</v>
      </c>
      <c r="G301" s="1">
        <f>+C301-(C$7+F301*C$8)</f>
        <v>5.1492249993316364E-2</v>
      </c>
      <c r="H301" s="28"/>
      <c r="I301" s="2"/>
      <c r="J301" s="2"/>
      <c r="K301" s="1">
        <f>G301</f>
        <v>5.1492249993316364E-2</v>
      </c>
      <c r="O301" s="1">
        <f ca="1">+C$11+C$12*F301</f>
        <v>5.3914356378030964E-2</v>
      </c>
      <c r="Q301" s="80">
        <f>+C301-15018.5</f>
        <v>42314.053699999997</v>
      </c>
    </row>
    <row r="302" spans="1:17">
      <c r="A302" s="48" t="s">
        <v>162</v>
      </c>
      <c r="B302" s="49" t="s">
        <v>43</v>
      </c>
      <c r="C302" s="50">
        <v>57414.474499999997</v>
      </c>
      <c r="D302" s="50">
        <v>3.5000000000000001E-3</v>
      </c>
      <c r="E302" s="25">
        <f>+(C302-C$7)/C$8</f>
        <v>35780.107494666758</v>
      </c>
      <c r="F302" s="1">
        <f>ROUND(2*E302,0)/2</f>
        <v>35780</v>
      </c>
      <c r="G302" s="1">
        <f>+C302-(C$7+F302*C$8)</f>
        <v>5.0320999995165039E-2</v>
      </c>
      <c r="H302" s="28"/>
      <c r="I302" s="2"/>
      <c r="J302" s="2"/>
      <c r="K302" s="1">
        <f>G302</f>
        <v>5.0320999995165039E-2</v>
      </c>
      <c r="O302" s="1">
        <f ca="1">+C$11+C$12*F302</f>
        <v>5.4740367146511287E-2</v>
      </c>
      <c r="Q302" s="80">
        <f>+C302-15018.5</f>
        <v>42395.974499999997</v>
      </c>
    </row>
    <row r="303" spans="1:17">
      <c r="A303" s="46" t="s">
        <v>163</v>
      </c>
      <c r="B303" s="47" t="s">
        <v>43</v>
      </c>
      <c r="C303" s="46">
        <v>57423.139499999997</v>
      </c>
      <c r="D303" s="46" t="s">
        <v>159</v>
      </c>
      <c r="E303" s="25">
        <f>+(C303-C$7)/C$8</f>
        <v>35798.617486270508</v>
      </c>
      <c r="F303" s="1">
        <f>ROUND(2*E303,0)/2</f>
        <v>35798.5</v>
      </c>
      <c r="G303" s="1">
        <f>+C303-(C$7+F303*C$8)</f>
        <v>5.4998325002088677E-2</v>
      </c>
      <c r="H303" s="28"/>
      <c r="I303" s="2"/>
      <c r="J303" s="2"/>
      <c r="K303" s="1">
        <f>G303</f>
        <v>5.4998325002088677E-2</v>
      </c>
      <c r="O303" s="1">
        <f ca="1">+C$11+C$12*F303</f>
        <v>5.4827688284893511E-2</v>
      </c>
      <c r="Q303" s="80">
        <f>+C303-15018.5</f>
        <v>42404.639499999997</v>
      </c>
    </row>
    <row r="304" spans="1:17">
      <c r="A304" s="27" t="s">
        <v>161</v>
      </c>
      <c r="B304" s="26" t="s">
        <v>43</v>
      </c>
      <c r="C304" s="27">
        <v>57479.545899999997</v>
      </c>
      <c r="D304" s="27">
        <v>2.0000000000000001E-4</v>
      </c>
      <c r="E304" s="25">
        <f>+(C304-C$7)/C$8</f>
        <v>35919.111657118476</v>
      </c>
      <c r="F304" s="1">
        <f>ROUND(2*E304,0)/2</f>
        <v>35919</v>
      </c>
      <c r="G304" s="1">
        <f>+C304-(C$7+F304*C$8)</f>
        <v>5.226954999670852E-2</v>
      </c>
      <c r="H304" s="28"/>
      <c r="I304" s="2"/>
      <c r="J304" s="2"/>
      <c r="K304" s="1">
        <f>G304</f>
        <v>5.226954999670852E-2</v>
      </c>
      <c r="O304" s="1">
        <f ca="1">+C$11+C$12*F304</f>
        <v>5.5396455699761399E-2</v>
      </c>
      <c r="Q304" s="80">
        <f>+C304-15018.5</f>
        <v>42461.045899999997</v>
      </c>
    </row>
    <row r="305" spans="1:17">
      <c r="A305" s="42" t="s">
        <v>164</v>
      </c>
      <c r="B305" s="26"/>
      <c r="C305" s="27">
        <v>57707.996500000001</v>
      </c>
      <c r="D305" s="27">
        <v>1E-4</v>
      </c>
      <c r="E305" s="25">
        <f>+(C305-C$7)/C$8</f>
        <v>36407.123046370791</v>
      </c>
      <c r="F305" s="1">
        <f>ROUND(2*E305,0)/2</f>
        <v>36407</v>
      </c>
      <c r="G305" s="1">
        <f>+C305-(C$7+F305*C$8)</f>
        <v>5.7601150001573842E-2</v>
      </c>
      <c r="H305" s="28"/>
      <c r="I305" s="2"/>
      <c r="J305" s="2"/>
      <c r="L305" s="1">
        <f>G305</f>
        <v>5.7601150001573842E-2</v>
      </c>
      <c r="O305" s="1">
        <f ca="1">+C$11+C$12*F305</f>
        <v>5.7699845728437976E-2</v>
      </c>
      <c r="Q305" s="80">
        <f>+C305-15018.5</f>
        <v>42689.496500000001</v>
      </c>
    </row>
    <row r="306" spans="1:17">
      <c r="A306" s="54" t="s">
        <v>166</v>
      </c>
      <c r="B306" s="55" t="s">
        <v>43</v>
      </c>
      <c r="C306" s="56">
        <v>57721.572399999946</v>
      </c>
      <c r="D306" s="56">
        <v>1E-4</v>
      </c>
      <c r="E306" s="25">
        <f>+(C306-C$7)/C$8</f>
        <v>36436.123599747858</v>
      </c>
      <c r="F306" s="1">
        <f>ROUND(2*E306,0)/2</f>
        <v>36436</v>
      </c>
      <c r="G306" s="1">
        <f>+C306-(C$7+F306*C$8)</f>
        <v>5.7860199944116175E-2</v>
      </c>
      <c r="H306" s="28"/>
      <c r="I306" s="2"/>
      <c r="J306" s="2"/>
      <c r="K306" s="1">
        <f>G306</f>
        <v>5.7860199944116175E-2</v>
      </c>
      <c r="O306" s="1">
        <f ca="1">+C$11+C$12*F306</f>
        <v>5.7836727512928982E-2</v>
      </c>
      <c r="Q306" s="80">
        <f>+C306-15018.5</f>
        <v>42703.072399999946</v>
      </c>
    </row>
    <row r="307" spans="1:17">
      <c r="A307" s="54" t="s">
        <v>166</v>
      </c>
      <c r="B307" s="55" t="s">
        <v>43</v>
      </c>
      <c r="C307" s="56">
        <v>57847.502299999818</v>
      </c>
      <c r="D307" s="56">
        <v>8.0000000000000004E-4</v>
      </c>
      <c r="E307" s="25">
        <f>+(C307-C$7)/C$8</f>
        <v>36705.132415865395</v>
      </c>
      <c r="F307" s="1">
        <f>ROUND(2*E307,0)/2</f>
        <v>36705</v>
      </c>
      <c r="G307" s="1">
        <f>+C307-(C$7+F307*C$8)</f>
        <v>6.1987249820958823E-2</v>
      </c>
      <c r="H307" s="28"/>
      <c r="I307" s="2"/>
      <c r="J307" s="2"/>
      <c r="K307" s="1">
        <f>G307</f>
        <v>6.1987249820958823E-2</v>
      </c>
      <c r="O307" s="1">
        <f ca="1">+C$11+C$12*F307</f>
        <v>5.910642406562161E-2</v>
      </c>
      <c r="Q307" s="80">
        <f>+C307-15018.5</f>
        <v>42829.002299999818</v>
      </c>
    </row>
    <row r="308" spans="1:17">
      <c r="A308" s="46" t="s">
        <v>165</v>
      </c>
      <c r="B308" s="51" t="s">
        <v>43</v>
      </c>
      <c r="C308" s="52">
        <v>57864.354200000002</v>
      </c>
      <c r="D308" s="52">
        <v>5.0000000000000001E-4</v>
      </c>
      <c r="E308" s="25">
        <f>+(C308-C$7)/C$8</f>
        <v>36741.131091862007</v>
      </c>
      <c r="F308" s="1">
        <f>ROUND(2*E308,0)/2</f>
        <v>36741</v>
      </c>
      <c r="G308" s="1">
        <f>+C308-(C$7+F308*C$8)</f>
        <v>6.1367450005491264E-2</v>
      </c>
      <c r="H308" s="28"/>
      <c r="I308" s="2"/>
      <c r="J308" s="2"/>
      <c r="K308" s="1">
        <f>G308</f>
        <v>6.1367450005491264E-2</v>
      </c>
      <c r="O308" s="1">
        <f ca="1">+C$11+C$12*F308</f>
        <v>5.9276346280851849E-2</v>
      </c>
      <c r="Q308" s="80">
        <f>+C308-15018.5</f>
        <v>42845.854200000002</v>
      </c>
    </row>
    <row r="309" spans="1:17">
      <c r="A309" s="46" t="s">
        <v>165</v>
      </c>
      <c r="B309" s="51" t="s">
        <v>46</v>
      </c>
      <c r="C309" s="52">
        <v>57867.395100000002</v>
      </c>
      <c r="D309" s="52">
        <v>1.6999999999999999E-3</v>
      </c>
      <c r="E309" s="25">
        <f>+(C309-C$7)/C$8</f>
        <v>36747.626998782704</v>
      </c>
      <c r="F309" s="1">
        <f>ROUND(2*E309,0)/2</f>
        <v>36747.5</v>
      </c>
      <c r="G309" s="1">
        <f>+C309-(C$7+F309*C$8)</f>
        <v>5.9451375003845897E-2</v>
      </c>
      <c r="H309" s="28"/>
      <c r="I309" s="2"/>
      <c r="J309" s="2"/>
      <c r="K309" s="1">
        <f>G309</f>
        <v>5.9451375003845897E-2</v>
      </c>
      <c r="O309" s="1">
        <f ca="1">+C$11+C$12*F309</f>
        <v>5.9307026680823965E-2</v>
      </c>
      <c r="Q309" s="80">
        <f>+C309-15018.5</f>
        <v>42848.895100000002</v>
      </c>
    </row>
    <row r="310" spans="1:17">
      <c r="A310" s="46" t="s">
        <v>165</v>
      </c>
      <c r="B310" s="51" t="s">
        <v>46</v>
      </c>
      <c r="C310" s="52">
        <v>57873.480900000002</v>
      </c>
      <c r="D310" s="52">
        <v>1E-3</v>
      </c>
      <c r="E310" s="25">
        <f>+(C310-C$7)/C$8</f>
        <v>36760.62735734036</v>
      </c>
      <c r="F310" s="1">
        <f>ROUND(2*E310,0)/2</f>
        <v>36760.5</v>
      </c>
      <c r="G310" s="1">
        <f>+C310-(C$7+F310*C$8)</f>
        <v>5.9619225001370069E-2</v>
      </c>
      <c r="H310" s="28"/>
      <c r="I310" s="2"/>
      <c r="J310" s="2"/>
      <c r="K310" s="1">
        <f>G310</f>
        <v>5.9619225001370069E-2</v>
      </c>
      <c r="O310" s="1">
        <f ca="1">+C$11+C$12*F310</f>
        <v>5.9368387480768225E-2</v>
      </c>
      <c r="Q310" s="80">
        <f>+C310-15018.5</f>
        <v>42854.980900000002</v>
      </c>
    </row>
    <row r="311" spans="1:17">
      <c r="A311" s="54" t="s">
        <v>167</v>
      </c>
      <c r="B311" s="55" t="s">
        <v>43</v>
      </c>
      <c r="C311" s="56">
        <v>58922.094299999997</v>
      </c>
      <c r="D311" s="56" t="s">
        <v>159</v>
      </c>
      <c r="E311" s="25">
        <f>+(C311-C$7)/C$8</f>
        <v>39000.653350367218</v>
      </c>
      <c r="F311" s="1">
        <f>ROUND(2*E311,0)/2</f>
        <v>39000.5</v>
      </c>
      <c r="G311" s="1">
        <f>+C311-(C$7+F311*C$8)</f>
        <v>7.1787224995205179E-2</v>
      </c>
      <c r="H311" s="28"/>
      <c r="I311" s="2"/>
      <c r="J311" s="2"/>
      <c r="K311" s="1">
        <f>G311</f>
        <v>7.1787224995205179E-2</v>
      </c>
      <c r="O311" s="1">
        <f ca="1">+C$11+C$12*F311</f>
        <v>6.994132531731645E-2</v>
      </c>
      <c r="Q311" s="80">
        <f>+C311-15018.5</f>
        <v>43903.594299999997</v>
      </c>
    </row>
    <row r="312" spans="1:17">
      <c r="A312" s="83" t="s">
        <v>976</v>
      </c>
      <c r="B312" s="26"/>
      <c r="C312" s="53">
        <v>58937.775099999999</v>
      </c>
      <c r="D312" s="31">
        <v>5.0000000000000001E-4</v>
      </c>
      <c r="E312" s="25">
        <f>+(C312-C$7)/C$8</f>
        <v>39034.150347059673</v>
      </c>
      <c r="F312" s="1">
        <f>ROUND(2*E312,0)/2</f>
        <v>39034</v>
      </c>
      <c r="G312" s="1">
        <f>+C312-(C$7+F312*C$8)</f>
        <v>7.0381300000008196E-2</v>
      </c>
      <c r="H312" s="28"/>
      <c r="I312" s="2"/>
      <c r="J312" s="2"/>
      <c r="L312" s="1">
        <f>G312</f>
        <v>7.0381300000008196E-2</v>
      </c>
      <c r="O312" s="1">
        <f ca="1">+C$11+C$12*F312</f>
        <v>7.0099447378711266E-2</v>
      </c>
      <c r="Q312" s="80">
        <f>+C312-15018.5</f>
        <v>43919.275099999999</v>
      </c>
    </row>
    <row r="313" spans="1:17">
      <c r="A313" s="87" t="s">
        <v>978</v>
      </c>
      <c r="B313" s="88" t="s">
        <v>43</v>
      </c>
      <c r="C313" s="89">
        <v>59258.444900000002</v>
      </c>
      <c r="D313" s="87">
        <v>1.5E-3</v>
      </c>
      <c r="E313" s="25">
        <f>+(C313-C$7)/C$8</f>
        <v>39719.158460801817</v>
      </c>
      <c r="F313" s="1">
        <f>ROUND(2*E313,0)/2</f>
        <v>39719</v>
      </c>
      <c r="G313" s="1">
        <f>+C313-(C$7+F313*C$8)</f>
        <v>7.417955000710208E-2</v>
      </c>
      <c r="H313" s="28"/>
      <c r="I313" s="2"/>
      <c r="J313" s="2"/>
      <c r="L313" s="1">
        <f>G313</f>
        <v>7.417955000710208E-2</v>
      </c>
      <c r="O313" s="1">
        <f ca="1">+C$11+C$12*F313</f>
        <v>7.3332689529619993E-2</v>
      </c>
      <c r="Q313" s="80">
        <f>+C313-15018.5</f>
        <v>44239.944900000002</v>
      </c>
    </row>
    <row r="314" spans="1:17">
      <c r="A314" s="82" t="s">
        <v>975</v>
      </c>
      <c r="C314" s="28">
        <v>59536.982400000001</v>
      </c>
      <c r="D314" s="28">
        <v>2.0000000000000001E-4</v>
      </c>
      <c r="E314" s="25">
        <f>+(C314-C$7)/C$8</f>
        <v>40314.164437296793</v>
      </c>
      <c r="F314" s="1">
        <f>ROUND(2*E314,0)/2</f>
        <v>40314</v>
      </c>
      <c r="G314" s="1">
        <f>+C314-(C$7+F314*C$8)</f>
        <v>7.6977299999271054E-2</v>
      </c>
      <c r="H314" s="28"/>
      <c r="I314" s="2"/>
      <c r="J314" s="2"/>
      <c r="L314" s="1">
        <f>G314</f>
        <v>7.6977299999271054E-2</v>
      </c>
      <c r="O314" s="1">
        <f ca="1">+C$11+C$12*F314</f>
        <v>7.6141126142453108E-2</v>
      </c>
      <c r="Q314" s="80">
        <f>+C314-15018.5</f>
        <v>44518.482400000001</v>
      </c>
    </row>
    <row r="315" spans="1:17">
      <c r="A315" s="82" t="s">
        <v>977</v>
      </c>
      <c r="C315" s="84">
        <v>59603.925499999998</v>
      </c>
      <c r="D315" s="31">
        <v>2.0000000000000001E-4</v>
      </c>
      <c r="E315" s="25">
        <f>+(C315-C$7)/C$8</f>
        <v>40457.166886105653</v>
      </c>
      <c r="F315" s="1">
        <f>ROUND(2*E315,0)/2</f>
        <v>40457</v>
      </c>
      <c r="G315" s="1">
        <f>+C315-(C$7+F315*C$8)</f>
        <v>7.8123649996996392E-2</v>
      </c>
      <c r="H315" s="28"/>
      <c r="I315" s="2"/>
      <c r="J315" s="2"/>
      <c r="L315" s="1">
        <f>G315</f>
        <v>7.8123649996996392E-2</v>
      </c>
      <c r="O315" s="1">
        <f ca="1">+C$11+C$12*F315</f>
        <v>7.6816094941839885E-2</v>
      </c>
      <c r="Q315" s="80">
        <f>+C315-15018.5</f>
        <v>44585.425499999998</v>
      </c>
    </row>
  </sheetData>
  <sheetProtection selectLockedCells="1" selectUnlockedCells="1"/>
  <sortState xmlns:xlrd2="http://schemas.microsoft.com/office/spreadsheetml/2017/richdata2" ref="A21:AI315">
    <sortCondition ref="C21:C315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8"/>
  <sheetViews>
    <sheetView workbookViewId="0">
      <pane xSplit="14" ySplit="22" topLeftCell="W206" activePane="bottomRight" state="frozen"/>
      <selection pane="topRight" activeCell="O1" sqref="O1"/>
      <selection pane="bottomLeft" activeCell="A23" sqref="A23"/>
      <selection pane="bottomRight" activeCell="C221" sqref="C221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7.28515625" style="1" customWidth="1"/>
    <col min="6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7109375" style="1" customWidth="1"/>
    <col min="18" max="16384" width="10.28515625" style="1"/>
  </cols>
  <sheetData>
    <row r="1" spans="1:7" ht="20.25">
      <c r="A1" s="3" t="s">
        <v>0</v>
      </c>
    </row>
    <row r="2" spans="1:7">
      <c r="A2" s="1" t="s">
        <v>1</v>
      </c>
      <c r="B2" s="4" t="s">
        <v>2</v>
      </c>
    </row>
    <row r="3" spans="1:7">
      <c r="A3" s="57" t="s">
        <v>168</v>
      </c>
    </row>
    <row r="4" spans="1:7">
      <c r="A4" s="5" t="s">
        <v>3</v>
      </c>
      <c r="C4" s="6">
        <v>40664.892</v>
      </c>
      <c r="D4" s="7">
        <v>0.46812555</v>
      </c>
    </row>
    <row r="6" spans="1:7">
      <c r="A6" s="5" t="s">
        <v>6</v>
      </c>
    </row>
    <row r="7" spans="1:7">
      <c r="A7" s="1" t="s">
        <v>7</v>
      </c>
      <c r="C7" s="1">
        <v>46885.111900000004</v>
      </c>
    </row>
    <row r="8" spans="1:7">
      <c r="A8" s="1" t="s">
        <v>8</v>
      </c>
      <c r="C8" s="1">
        <v>0.4681263</v>
      </c>
    </row>
    <row r="9" spans="1:7">
      <c r="A9" s="8" t="s">
        <v>4</v>
      </c>
      <c r="B9" s="11"/>
      <c r="C9" s="10">
        <v>-9.5</v>
      </c>
      <c r="D9" s="11" t="s">
        <v>5</v>
      </c>
      <c r="E9" s="11"/>
    </row>
    <row r="10" spans="1:7">
      <c r="A10" s="11"/>
      <c r="B10" s="11"/>
      <c r="C10" s="16" t="s">
        <v>10</v>
      </c>
      <c r="D10" s="16" t="s">
        <v>11</v>
      </c>
      <c r="E10" s="11"/>
    </row>
    <row r="11" spans="1:7">
      <c r="A11" s="11" t="s">
        <v>12</v>
      </c>
      <c r="B11" s="11"/>
      <c r="C11" s="17">
        <f ca="1">INTERCEPT(INDIRECT($G$11):G992,INDIRECT($F$11):F992)</f>
        <v>-1.9215892460440327E-2</v>
      </c>
      <c r="D11" s="2"/>
      <c r="E11" s="11"/>
      <c r="F11" s="14" t="str">
        <f>"F"&amp;E19</f>
        <v>F142</v>
      </c>
      <c r="G11" s="15" t="str">
        <f>"G"&amp;E19</f>
        <v>G142</v>
      </c>
    </row>
    <row r="12" spans="1:7">
      <c r="A12" s="11" t="s">
        <v>13</v>
      </c>
      <c r="B12" s="11"/>
      <c r="C12" s="17">
        <f ca="1">SLOPE(INDIRECT($G$11):G992,INDIRECT($F$11):F992)</f>
        <v>2.4519274358856935E-6</v>
      </c>
      <c r="D12" s="2"/>
      <c r="E12" s="11"/>
    </row>
    <row r="13" spans="1:7">
      <c r="A13" s="11" t="s">
        <v>14</v>
      </c>
      <c r="B13" s="11"/>
      <c r="C13" s="2" t="s">
        <v>15</v>
      </c>
      <c r="D13" s="20" t="s">
        <v>17</v>
      </c>
      <c r="E13" s="10">
        <v>1</v>
      </c>
    </row>
    <row r="14" spans="1:7">
      <c r="A14" s="11"/>
      <c r="B14" s="11"/>
      <c r="C14" s="11"/>
      <c r="D14" s="20" t="s">
        <v>19</v>
      </c>
      <c r="E14" s="58">
        <f ca="1">NOW()+15018.5+$C$9/24</f>
        <v>59969.727255324069</v>
      </c>
    </row>
    <row r="15" spans="1:7">
      <c r="A15" s="18" t="s">
        <v>16</v>
      </c>
      <c r="B15" s="11"/>
      <c r="C15" s="19">
        <f ca="1">(C7+C11)+(C8+C12)*INT(MAX(F21:F3533))</f>
        <v>59603.682745224047</v>
      </c>
      <c r="D15" s="20" t="s">
        <v>21</v>
      </c>
      <c r="E15" s="17">
        <f ca="1">ROUND(2*(E14-$C$7)/$C$8,0)/2+E13</f>
        <v>27952</v>
      </c>
    </row>
    <row r="16" spans="1:7">
      <c r="A16" s="18" t="s">
        <v>18</v>
      </c>
      <c r="B16" s="11"/>
      <c r="C16" s="19">
        <f ca="1">+C8+C12</f>
        <v>0.46812875192743586</v>
      </c>
      <c r="D16" s="20" t="s">
        <v>23</v>
      </c>
      <c r="E16" s="15">
        <f ca="1">ROUND(2*(E14-$C$15)/$C$16,0)/2+E13</f>
        <v>783</v>
      </c>
    </row>
    <row r="17" spans="1:33">
      <c r="A17" s="20" t="s">
        <v>20</v>
      </c>
      <c r="B17" s="11"/>
      <c r="C17" s="11">
        <f>COUNT(C21:C2191)</f>
        <v>198</v>
      </c>
      <c r="D17" s="20" t="s">
        <v>24</v>
      </c>
      <c r="E17" s="23">
        <f ca="1">+$C$15+$C$16*E16-15018.5-$C$9/24</f>
        <v>44952.123391316563</v>
      </c>
    </row>
    <row r="18" spans="1:33">
      <c r="A18" s="18" t="s">
        <v>22</v>
      </c>
      <c r="B18" s="11"/>
      <c r="C18" s="21">
        <f ca="1">+C15</f>
        <v>59603.682745224047</v>
      </c>
      <c r="D18" s="22">
        <f ca="1">+C16</f>
        <v>0.46812875192743586</v>
      </c>
      <c r="E18" s="59" t="s">
        <v>169</v>
      </c>
    </row>
    <row r="19" spans="1:33">
      <c r="A19" s="12" t="s">
        <v>9</v>
      </c>
      <c r="E19" s="13">
        <v>142</v>
      </c>
    </row>
    <row r="20" spans="1:33">
      <c r="A20" s="16" t="s">
        <v>25</v>
      </c>
      <c r="B20" s="16" t="s">
        <v>26</v>
      </c>
      <c r="C20" s="16" t="s">
        <v>27</v>
      </c>
      <c r="D20" s="16" t="s">
        <v>28</v>
      </c>
      <c r="E20" s="16" t="s">
        <v>29</v>
      </c>
      <c r="F20" s="16" t="s">
        <v>30</v>
      </c>
      <c r="G20" s="16" t="s">
        <v>31</v>
      </c>
      <c r="H20" s="24" t="s">
        <v>56</v>
      </c>
      <c r="I20" s="24" t="s">
        <v>170</v>
      </c>
      <c r="J20" s="24" t="s">
        <v>171</v>
      </c>
      <c r="K20" s="24" t="s">
        <v>172</v>
      </c>
      <c r="L20" s="24" t="s">
        <v>36</v>
      </c>
      <c r="M20" s="24" t="s">
        <v>37</v>
      </c>
      <c r="N20" s="24" t="s">
        <v>38</v>
      </c>
      <c r="O20" s="24" t="s">
        <v>39</v>
      </c>
      <c r="P20" s="24" t="s">
        <v>40</v>
      </c>
      <c r="Q20" s="16" t="s">
        <v>41</v>
      </c>
    </row>
    <row r="21" spans="1:33">
      <c r="A21" s="1" t="s">
        <v>56</v>
      </c>
      <c r="C21" s="60">
        <v>40664.892</v>
      </c>
      <c r="D21" s="60" t="s">
        <v>15</v>
      </c>
      <c r="E21" s="1">
        <f>+(C21-C$7)/C$8</f>
        <v>-13287.482245710193</v>
      </c>
      <c r="F21" s="1">
        <f>ROUND(2*E21,0)/2</f>
        <v>-13287.5</v>
      </c>
      <c r="G21" s="1">
        <f>+C21-(C$7+F21*C$8)</f>
        <v>8.3112499924027361E-3</v>
      </c>
      <c r="H21" s="1">
        <f>+G21</f>
        <v>8.3112499924027361E-3</v>
      </c>
      <c r="Q21" s="85">
        <f>+C21-15018.5</f>
        <v>25646.392</v>
      </c>
    </row>
    <row r="22" spans="1:33">
      <c r="A22" s="1" t="s">
        <v>59</v>
      </c>
      <c r="B22" s="2"/>
      <c r="C22" s="60">
        <v>42451.255499999999</v>
      </c>
      <c r="D22" s="60"/>
      <c r="E22" s="1">
        <f>+(C22-C$7)/C$8</f>
        <v>-9471.4960471137892</v>
      </c>
      <c r="F22" s="1">
        <f>ROUND(2*E22,0)/2</f>
        <v>-9471.5</v>
      </c>
      <c r="G22" s="1">
        <f>+C22-(C$7+F22*C$8)</f>
        <v>1.8504499967093579E-3</v>
      </c>
      <c r="N22" s="1">
        <f>G22</f>
        <v>1.8504499967093579E-3</v>
      </c>
      <c r="Q22" s="85">
        <f>+C22-15018.5</f>
        <v>27432.755499999999</v>
      </c>
      <c r="AB22" s="1" t="s">
        <v>44</v>
      </c>
      <c r="AG22" s="1" t="s">
        <v>45</v>
      </c>
    </row>
    <row r="23" spans="1:33">
      <c r="A23" s="1" t="s">
        <v>59</v>
      </c>
      <c r="B23" s="2" t="s">
        <v>46</v>
      </c>
      <c r="C23" s="60">
        <v>42452.430800000002</v>
      </c>
      <c r="D23" s="60"/>
      <c r="E23" s="1">
        <f>+(C23-C$7)/C$8</f>
        <v>-9468.9853998803355</v>
      </c>
      <c r="F23" s="1">
        <f>ROUND(2*E23,0)/2</f>
        <v>-9469</v>
      </c>
      <c r="G23" s="1">
        <f>+C23-(C$7+F23*C$8)</f>
        <v>6.8346999978530221E-3</v>
      </c>
      <c r="N23" s="1">
        <f>G23</f>
        <v>6.8346999978530221E-3</v>
      </c>
      <c r="Q23" s="85">
        <f>+C23-15018.5</f>
        <v>27433.930800000002</v>
      </c>
      <c r="AB23" s="1" t="s">
        <v>44</v>
      </c>
      <c r="AG23" s="1" t="s">
        <v>45</v>
      </c>
    </row>
    <row r="24" spans="1:33">
      <c r="A24" s="1" t="s">
        <v>59</v>
      </c>
      <c r="B24" s="2"/>
      <c r="C24" s="60">
        <v>42452.662300000004</v>
      </c>
      <c r="D24" s="60"/>
      <c r="E24" s="1">
        <f>+(C24-C$7)/C$8</f>
        <v>-9468.4908752189313</v>
      </c>
      <c r="F24" s="1">
        <f>ROUND(2*E24,0)/2</f>
        <v>-9468.5</v>
      </c>
      <c r="G24" s="1">
        <f>+C24-(C$7+F24*C$8)</f>
        <v>4.2715500021586195E-3</v>
      </c>
      <c r="N24" s="1">
        <f>G24</f>
        <v>4.2715500021586195E-3</v>
      </c>
      <c r="Q24" s="85">
        <f>+C24-15018.5</f>
        <v>27434.162300000004</v>
      </c>
      <c r="AB24" s="1" t="s">
        <v>44</v>
      </c>
      <c r="AG24" s="1" t="s">
        <v>45</v>
      </c>
    </row>
    <row r="25" spans="1:33">
      <c r="A25" s="1" t="s">
        <v>59</v>
      </c>
      <c r="B25" s="2" t="s">
        <v>46</v>
      </c>
      <c r="C25" s="60">
        <v>42454.303999999996</v>
      </c>
      <c r="D25" s="60"/>
      <c r="E25" s="1">
        <f>+(C25-C$7)/C$8</f>
        <v>-9464.9839156655089</v>
      </c>
      <c r="F25" s="1">
        <f>ROUND(2*E25,0)/2</f>
        <v>-9465</v>
      </c>
      <c r="G25" s="1">
        <f>+C25-(C$7+F25*C$8)</f>
        <v>7.5294999915058725E-3</v>
      </c>
      <c r="N25" s="1">
        <f>G25</f>
        <v>7.5294999915058725E-3</v>
      </c>
      <c r="Q25" s="85">
        <f>+C25-15018.5</f>
        <v>27435.803999999996</v>
      </c>
      <c r="AB25" s="1" t="s">
        <v>44</v>
      </c>
      <c r="AG25" s="1" t="s">
        <v>45</v>
      </c>
    </row>
    <row r="26" spans="1:33">
      <c r="A26" s="1" t="s">
        <v>60</v>
      </c>
      <c r="B26" s="2" t="s">
        <v>46</v>
      </c>
      <c r="C26" s="60">
        <v>42461.326000000001</v>
      </c>
      <c r="D26" s="60"/>
      <c r="E26" s="1">
        <f>+(C26-C$7)/C$8</f>
        <v>-9449.98369029897</v>
      </c>
      <c r="F26" s="1">
        <f>ROUND(2*E26,0)/2</f>
        <v>-9450</v>
      </c>
      <c r="G26" s="1">
        <f>+C26-(C$7+F26*C$8)</f>
        <v>7.6349999944795854E-3</v>
      </c>
      <c r="I26" s="1">
        <f>G26</f>
        <v>7.6349999944795854E-3</v>
      </c>
      <c r="Q26" s="85">
        <f>+C26-15018.5</f>
        <v>27442.826000000001</v>
      </c>
      <c r="AB26" s="1" t="s">
        <v>47</v>
      </c>
      <c r="AC26" s="1">
        <v>7</v>
      </c>
      <c r="AE26" s="1" t="s">
        <v>48</v>
      </c>
      <c r="AG26" s="1" t="s">
        <v>49</v>
      </c>
    </row>
    <row r="27" spans="1:33">
      <c r="A27" s="1" t="s">
        <v>60</v>
      </c>
      <c r="B27" s="2"/>
      <c r="C27" s="60">
        <v>42464.347999999998</v>
      </c>
      <c r="D27" s="60"/>
      <c r="E27" s="1">
        <f>+(C27-C$7)/C$8</f>
        <v>-9443.5281675052338</v>
      </c>
      <c r="F27" s="1">
        <f>ROUND(2*E27,0)/2</f>
        <v>-9443.5</v>
      </c>
      <c r="G27" s="1">
        <f>+C27-(C$7+F27*C$8)</f>
        <v>-1.3185950003389735E-2</v>
      </c>
      <c r="I27" s="1">
        <f>G27</f>
        <v>-1.3185950003389735E-2</v>
      </c>
      <c r="Q27" s="85">
        <f>+C27-15018.5</f>
        <v>27445.847999999998</v>
      </c>
      <c r="AB27" s="1" t="s">
        <v>47</v>
      </c>
      <c r="AC27" s="1">
        <v>5</v>
      </c>
      <c r="AE27" s="1" t="s">
        <v>50</v>
      </c>
      <c r="AG27" s="1" t="s">
        <v>49</v>
      </c>
    </row>
    <row r="28" spans="1:33">
      <c r="A28" s="1" t="s">
        <v>60</v>
      </c>
      <c r="B28" s="2"/>
      <c r="C28" s="60">
        <v>42464.351000000002</v>
      </c>
      <c r="D28" s="60"/>
      <c r="E28" s="1">
        <f>+(C28-C$7)/C$8</f>
        <v>-9443.5217589782951</v>
      </c>
      <c r="F28" s="1">
        <f>ROUND(2*E28,0)/2</f>
        <v>-9443.5</v>
      </c>
      <c r="G28" s="1">
        <f>+C28-(C$7+F28*C$8)</f>
        <v>-1.0185949999140576E-2</v>
      </c>
      <c r="I28" s="1">
        <f>G28</f>
        <v>-1.0185949999140576E-2</v>
      </c>
      <c r="Q28" s="85">
        <f>+C28-15018.5</f>
        <v>27445.851000000002</v>
      </c>
      <c r="AB28" s="1" t="s">
        <v>47</v>
      </c>
      <c r="AC28" s="1">
        <v>7</v>
      </c>
      <c r="AE28" s="1" t="s">
        <v>48</v>
      </c>
      <c r="AG28" s="1" t="s">
        <v>49</v>
      </c>
    </row>
    <row r="29" spans="1:33">
      <c r="A29" s="1" t="s">
        <v>59</v>
      </c>
      <c r="B29" s="2" t="s">
        <v>46</v>
      </c>
      <c r="C29" s="60">
        <v>42472.557999999997</v>
      </c>
      <c r="D29" s="60"/>
      <c r="E29" s="1">
        <f>+(C29-C$7)/C$8</f>
        <v>-9425.9901654745881</v>
      </c>
      <c r="F29" s="1">
        <f>ROUND(2*E29,0)/2</f>
        <v>-9426</v>
      </c>
      <c r="G29" s="1">
        <f>+C29-(C$7+F29*C$8)</f>
        <v>4.6037999927648343E-3</v>
      </c>
      <c r="N29" s="1">
        <f>G29</f>
        <v>4.6037999927648343E-3</v>
      </c>
      <c r="Q29" s="85">
        <f>+C29-15018.5</f>
        <v>27454.057999999997</v>
      </c>
      <c r="AB29" s="1" t="s">
        <v>47</v>
      </c>
      <c r="AG29" s="1" t="s">
        <v>45</v>
      </c>
    </row>
    <row r="30" spans="1:33">
      <c r="A30" s="1" t="s">
        <v>59</v>
      </c>
      <c r="B30" s="2" t="s">
        <v>46</v>
      </c>
      <c r="C30" s="60">
        <v>42524.517999999996</v>
      </c>
      <c r="D30" s="60"/>
      <c r="E30" s="1">
        <f>+(C30-C$7)/C$8</f>
        <v>-9314.9944790540649</v>
      </c>
      <c r="F30" s="1">
        <f>ROUND(2*E30,0)/2</f>
        <v>-9315</v>
      </c>
      <c r="G30" s="1">
        <f>+C30-(C$7+F30*C$8)</f>
        <v>2.5844999909168109E-3</v>
      </c>
      <c r="N30" s="1">
        <f>G30</f>
        <v>2.5844999909168109E-3</v>
      </c>
      <c r="Q30" s="85">
        <f>+C30-15018.5</f>
        <v>27506.017999999996</v>
      </c>
      <c r="AB30" s="1" t="s">
        <v>44</v>
      </c>
      <c r="AG30" s="1" t="s">
        <v>45</v>
      </c>
    </row>
    <row r="31" spans="1:33">
      <c r="A31" s="1" t="s">
        <v>61</v>
      </c>
      <c r="B31" s="2"/>
      <c r="C31" s="60">
        <v>43925.625999999997</v>
      </c>
      <c r="D31" s="60"/>
      <c r="E31" s="1">
        <f>+(C31-C$7)/C$8</f>
        <v>-6321.981695965399</v>
      </c>
      <c r="F31" s="1">
        <f>ROUND(2*E31,0)/2</f>
        <v>-6322</v>
      </c>
      <c r="G31" s="1">
        <f>+C31-(C$7+F31*C$8)</f>
        <v>8.5685999947600067E-3</v>
      </c>
      <c r="J31" s="1">
        <f>G31</f>
        <v>8.5685999947600067E-3</v>
      </c>
      <c r="Q31" s="85">
        <f>+C31-15018.5</f>
        <v>28907.125999999997</v>
      </c>
      <c r="AB31" s="1" t="s">
        <v>47</v>
      </c>
      <c r="AG31" s="1" t="s">
        <v>45</v>
      </c>
    </row>
    <row r="32" spans="1:33">
      <c r="A32" s="1" t="s">
        <v>62</v>
      </c>
      <c r="B32" s="2" t="s">
        <v>46</v>
      </c>
      <c r="C32" s="60">
        <v>44298.284</v>
      </c>
      <c r="D32" s="60"/>
      <c r="E32" s="1">
        <f>+(C32-C$7)/C$8</f>
        <v>-5525.9187531228299</v>
      </c>
      <c r="F32" s="1">
        <f>ROUND(2*E32,0)/2</f>
        <v>-5526</v>
      </c>
      <c r="G32" s="1">
        <f>+C32-(C$7+F32*C$8)</f>
        <v>3.8033799995901063E-2</v>
      </c>
      <c r="I32" s="1">
        <f>G32</f>
        <v>3.8033799995901063E-2</v>
      </c>
      <c r="Q32" s="85">
        <f>+C32-15018.5</f>
        <v>29279.784</v>
      </c>
      <c r="AB32" s="1" t="s">
        <v>47</v>
      </c>
      <c r="AC32" s="1">
        <v>9</v>
      </c>
      <c r="AE32" s="1" t="s">
        <v>48</v>
      </c>
      <c r="AG32" s="1" t="s">
        <v>49</v>
      </c>
    </row>
    <row r="33" spans="1:33">
      <c r="A33" s="1" t="s">
        <v>63</v>
      </c>
      <c r="B33" s="2"/>
      <c r="C33" s="60">
        <v>44342.387000000002</v>
      </c>
      <c r="D33" s="60"/>
      <c r="E33" s="1">
        <f>+(C33-C$7)/C$8</f>
        <v>-5431.7069987309005</v>
      </c>
      <c r="F33" s="1">
        <f>ROUND(2*E33,0)/2</f>
        <v>-5431.5</v>
      </c>
      <c r="G33" s="1">
        <f>+C33-(C$7+F33*C$8)</f>
        <v>-9.6901550001348369E-2</v>
      </c>
      <c r="I33" s="1">
        <f>G33</f>
        <v>-9.6901550001348369E-2</v>
      </c>
      <c r="Q33" s="85">
        <f>+C33-15018.5</f>
        <v>29323.887000000002</v>
      </c>
      <c r="AB33" s="1" t="s">
        <v>47</v>
      </c>
      <c r="AC33" s="1">
        <v>8</v>
      </c>
      <c r="AE33" s="1" t="s">
        <v>48</v>
      </c>
      <c r="AG33" s="1" t="s">
        <v>49</v>
      </c>
    </row>
    <row r="34" spans="1:33">
      <c r="A34" s="1" t="s">
        <v>64</v>
      </c>
      <c r="B34" s="2"/>
      <c r="C34" s="60">
        <v>44371.447999999997</v>
      </c>
      <c r="D34" s="60"/>
      <c r="E34" s="1">
        <f>+(C34-C$7)/C$8</f>
        <v>-5369.6275983639607</v>
      </c>
      <c r="F34" s="1">
        <f>ROUND(2*E34,0)/2</f>
        <v>-5369.5</v>
      </c>
      <c r="G34" s="1">
        <f>+C34-(C$7+F34*C$8)</f>
        <v>-5.9732150009949692E-2</v>
      </c>
      <c r="I34" s="1">
        <f>G34</f>
        <v>-5.9732150009949692E-2</v>
      </c>
      <c r="Q34" s="85">
        <f>+C34-15018.5</f>
        <v>29352.947999999997</v>
      </c>
      <c r="AB34" s="1" t="s">
        <v>47</v>
      </c>
      <c r="AC34" s="1">
        <v>7</v>
      </c>
      <c r="AE34" s="1" t="s">
        <v>48</v>
      </c>
      <c r="AG34" s="1" t="s">
        <v>49</v>
      </c>
    </row>
    <row r="35" spans="1:33">
      <c r="A35" s="1" t="s">
        <v>61</v>
      </c>
      <c r="B35" s="2"/>
      <c r="C35" s="60">
        <v>44372.453000000001</v>
      </c>
      <c r="D35" s="60"/>
      <c r="E35" s="1">
        <f>+(C35-C$7)/C$8</f>
        <v>-5367.4807418425371</v>
      </c>
      <c r="F35" s="1">
        <f>ROUND(2*E35,0)/2</f>
        <v>-5367.5</v>
      </c>
      <c r="G35" s="1">
        <f>+C35-(C$7+F35*C$8)</f>
        <v>9.0152499979012646E-3</v>
      </c>
      <c r="J35" s="1">
        <f>G35</f>
        <v>9.0152499979012646E-3</v>
      </c>
      <c r="Q35" s="85">
        <f>+C35-15018.5</f>
        <v>29353.953000000001</v>
      </c>
      <c r="AB35" s="1" t="s">
        <v>47</v>
      </c>
      <c r="AG35" s="1" t="s">
        <v>45</v>
      </c>
    </row>
    <row r="36" spans="1:33">
      <c r="A36" s="1" t="s">
        <v>65</v>
      </c>
      <c r="B36" s="2"/>
      <c r="C36" s="60">
        <v>45051.459000000003</v>
      </c>
      <c r="D36" s="60"/>
      <c r="E36" s="1">
        <f>+(C36-C$7)/C$8</f>
        <v>-3917.0046630578136</v>
      </c>
      <c r="F36" s="1">
        <f>ROUND(2*E36,0)/2</f>
        <v>-3917</v>
      </c>
      <c r="G36" s="1">
        <f>+C36-(C$7+F36*C$8)</f>
        <v>-2.1829000033903867E-3</v>
      </c>
      <c r="J36" s="1">
        <f>G36</f>
        <v>-2.1829000033903867E-3</v>
      </c>
      <c r="Q36" s="85">
        <f>+C36-15018.5</f>
        <v>30032.959000000003</v>
      </c>
      <c r="AB36" s="1" t="s">
        <v>47</v>
      </c>
      <c r="AG36" s="1" t="s">
        <v>45</v>
      </c>
    </row>
    <row r="37" spans="1:33">
      <c r="A37" s="1" t="s">
        <v>65</v>
      </c>
      <c r="B37" s="2"/>
      <c r="C37" s="60">
        <v>45107.41</v>
      </c>
      <c r="D37" s="60"/>
      <c r="E37" s="1">
        <f>+(C37-C$7)/C$8</f>
        <v>-3797.4834996452882</v>
      </c>
      <c r="F37" s="1">
        <f>ROUND(2*E37,0)/2</f>
        <v>-3797.5</v>
      </c>
      <c r="G37" s="1">
        <f>+C37-(C$7+F37*C$8)</f>
        <v>7.7242499974090606E-3</v>
      </c>
      <c r="J37" s="1">
        <f>G37</f>
        <v>7.7242499974090606E-3</v>
      </c>
      <c r="Q37" s="85">
        <f>+C37-15018.5</f>
        <v>30088.910000000003</v>
      </c>
      <c r="AB37" s="1" t="s">
        <v>47</v>
      </c>
      <c r="AG37" s="1" t="s">
        <v>45</v>
      </c>
    </row>
    <row r="38" spans="1:33">
      <c r="A38" s="1" t="s">
        <v>65</v>
      </c>
      <c r="B38" s="2"/>
      <c r="C38" s="60">
        <v>45781.273999999998</v>
      </c>
      <c r="D38" s="60"/>
      <c r="E38" s="1">
        <f>+(C38-C$7)/C$8</f>
        <v>-2357.9916360178991</v>
      </c>
      <c r="F38" s="1">
        <f>ROUND(2*E38,0)/2</f>
        <v>-2358</v>
      </c>
      <c r="G38" s="1">
        <f>+C38-(C$7+F38*C$8)</f>
        <v>3.9153999969130382E-3</v>
      </c>
      <c r="J38" s="1">
        <f>G38</f>
        <v>3.9153999969130382E-3</v>
      </c>
      <c r="Q38" s="85">
        <f>+C38-15018.5</f>
        <v>30762.773999999998</v>
      </c>
      <c r="AB38" s="1" t="s">
        <v>47</v>
      </c>
      <c r="AG38" s="1" t="s">
        <v>45</v>
      </c>
    </row>
    <row r="39" spans="1:33">
      <c r="A39" s="1" t="s">
        <v>65</v>
      </c>
      <c r="B39" s="2"/>
      <c r="C39" s="60">
        <v>45809.360999999997</v>
      </c>
      <c r="D39" s="60"/>
      <c r="E39" s="1">
        <f>+(C39-C$7)/C$8</f>
        <v>-2297.9928707274221</v>
      </c>
      <c r="F39" s="1">
        <f>ROUND(2*E39,0)/2</f>
        <v>-2298</v>
      </c>
      <c r="G39" s="1">
        <f>+C39-(C$7+F39*C$8)</f>
        <v>3.3373999904142693E-3</v>
      </c>
      <c r="J39" s="1">
        <f>G39</f>
        <v>3.3373999904142693E-3</v>
      </c>
      <c r="Q39" s="85">
        <f>+C39-15018.5</f>
        <v>30790.860999999997</v>
      </c>
      <c r="AB39" s="1" t="s">
        <v>47</v>
      </c>
      <c r="AG39" s="1" t="s">
        <v>45</v>
      </c>
    </row>
    <row r="40" spans="1:33">
      <c r="A40" s="1" t="s">
        <v>66</v>
      </c>
      <c r="B40" s="2"/>
      <c r="C40" s="60">
        <v>45809.362000000001</v>
      </c>
      <c r="D40" s="60"/>
      <c r="E40" s="1">
        <f>+(C40-C$7)/C$8</f>
        <v>-2297.9907345517704</v>
      </c>
      <c r="F40" s="1">
        <f>ROUND(2*E40,0)/2</f>
        <v>-2298</v>
      </c>
      <c r="G40" s="1">
        <f>+C40-(C$7+F40*C$8)</f>
        <v>4.3373999942559749E-3</v>
      </c>
      <c r="J40" s="1">
        <f>G40</f>
        <v>4.3373999942559749E-3</v>
      </c>
      <c r="Q40" s="85">
        <f>+C40-15018.5</f>
        <v>30790.862000000001</v>
      </c>
      <c r="AB40" s="1" t="s">
        <v>47</v>
      </c>
      <c r="AG40" s="1" t="s">
        <v>45</v>
      </c>
    </row>
    <row r="41" spans="1:33">
      <c r="A41" s="1" t="s">
        <v>66</v>
      </c>
      <c r="B41" s="2"/>
      <c r="C41" s="60">
        <v>46035.476000000002</v>
      </c>
      <c r="D41" s="60"/>
      <c r="E41" s="1">
        <f>+(C41-C$7)/C$8</f>
        <v>-1814.9715151658881</v>
      </c>
      <c r="F41" s="1">
        <f>ROUND(2*E41,0)/2</f>
        <v>-1815</v>
      </c>
      <c r="G41" s="1">
        <f>+C41-(C$7+F41*C$8)</f>
        <v>1.3334499999473337E-2</v>
      </c>
      <c r="J41" s="1">
        <f>G41</f>
        <v>1.3334499999473337E-2</v>
      </c>
      <c r="Q41" s="85">
        <f>+C41-15018.5</f>
        <v>31016.976000000002</v>
      </c>
      <c r="AB41" s="1" t="s">
        <v>47</v>
      </c>
      <c r="AG41" s="1" t="s">
        <v>45</v>
      </c>
    </row>
    <row r="42" spans="1:33">
      <c r="A42" s="1" t="s">
        <v>66</v>
      </c>
      <c r="B42" s="2"/>
      <c r="C42" s="60">
        <v>46109.434999999998</v>
      </c>
      <c r="D42" s="60"/>
      <c r="E42" s="1">
        <f>+(C42-C$7)/C$8</f>
        <v>-1656.9821007706805</v>
      </c>
      <c r="F42" s="1">
        <f>ROUND(2*E42,0)/2</f>
        <v>-1657</v>
      </c>
      <c r="G42" s="1">
        <f>+C42-(C$7+F42*C$8)</f>
        <v>8.3790999924531206E-3</v>
      </c>
      <c r="J42" s="1">
        <f>G42</f>
        <v>8.3790999924531206E-3</v>
      </c>
      <c r="Q42" s="85">
        <f>+C42-15018.5</f>
        <v>31090.934999999998</v>
      </c>
      <c r="AB42" s="1" t="s">
        <v>47</v>
      </c>
      <c r="AG42" s="1" t="s">
        <v>45</v>
      </c>
    </row>
    <row r="43" spans="1:33">
      <c r="A43" s="1" t="s">
        <v>67</v>
      </c>
      <c r="B43" s="2" t="s">
        <v>46</v>
      </c>
      <c r="C43" s="60">
        <v>46118.341</v>
      </c>
      <c r="D43" s="60"/>
      <c r="E43" s="1">
        <f>+(C43-C$7)/C$8</f>
        <v>-1637.9573204923611</v>
      </c>
      <c r="F43" s="1">
        <f>ROUND(2*E43,0)/2</f>
        <v>-1638</v>
      </c>
      <c r="G43" s="1">
        <f>+C43-(C$7+F43*C$8)</f>
        <v>1.9979400000011083E-2</v>
      </c>
      <c r="I43" s="1">
        <f>G43</f>
        <v>1.9979400000011083E-2</v>
      </c>
      <c r="Q43" s="85">
        <f>+C43-15018.5</f>
        <v>31099.841</v>
      </c>
      <c r="AB43" s="1" t="s">
        <v>47</v>
      </c>
      <c r="AC43" s="1">
        <v>11</v>
      </c>
      <c r="AE43" s="1" t="s">
        <v>52</v>
      </c>
      <c r="AG43" s="1" t="s">
        <v>49</v>
      </c>
    </row>
    <row r="44" spans="1:33">
      <c r="A44" s="1" t="s">
        <v>68</v>
      </c>
      <c r="B44" s="2" t="s">
        <v>46</v>
      </c>
      <c r="C44" s="60">
        <v>46535.411</v>
      </c>
      <c r="D44" s="60"/>
      <c r="E44" s="1">
        <f>+(C44-C$7)/C$8</f>
        <v>-747.0225449841281</v>
      </c>
      <c r="F44" s="1">
        <f>ROUND(2*E44,0)/2</f>
        <v>-747</v>
      </c>
      <c r="G44" s="1">
        <f>+C44-(C$7+F44*C$8)</f>
        <v>-1.0553900006925687E-2</v>
      </c>
      <c r="J44" s="1">
        <f>G44</f>
        <v>-1.0553900006925687E-2</v>
      </c>
      <c r="Q44" s="85">
        <f>+C44-15018.5</f>
        <v>31516.911</v>
      </c>
      <c r="AB44" s="1" t="s">
        <v>47</v>
      </c>
      <c r="AG44" s="1" t="s">
        <v>45</v>
      </c>
    </row>
    <row r="45" spans="1:33">
      <c r="A45" s="1" t="s">
        <v>68</v>
      </c>
      <c r="B45" s="2" t="s">
        <v>46</v>
      </c>
      <c r="C45" s="60">
        <v>46535.415999999997</v>
      </c>
      <c r="D45" s="60"/>
      <c r="E45" s="1">
        <f>+(C45-C$7)/C$8</f>
        <v>-747.01186410591777</v>
      </c>
      <c r="F45" s="1">
        <f>ROUND(2*E45,0)/2</f>
        <v>-747</v>
      </c>
      <c r="G45" s="1">
        <f>+C45-(C$7+F45*C$8)</f>
        <v>-5.5539000095450319E-3</v>
      </c>
      <c r="J45" s="1">
        <f>G45</f>
        <v>-5.5539000095450319E-3</v>
      </c>
      <c r="Q45" s="85">
        <f>+C45-15018.5</f>
        <v>31516.915999999997</v>
      </c>
      <c r="AB45" s="1" t="s">
        <v>47</v>
      </c>
      <c r="AG45" s="1" t="s">
        <v>45</v>
      </c>
    </row>
    <row r="46" spans="1:33">
      <c r="A46" s="1" t="s">
        <v>68</v>
      </c>
      <c r="B46" s="2"/>
      <c r="C46" s="60">
        <v>46552.500999999997</v>
      </c>
      <c r="D46" s="60"/>
      <c r="E46" s="1">
        <f>+(C46-C$7)/C$8</f>
        <v>-710.51530324189639</v>
      </c>
      <c r="F46" s="1">
        <f>ROUND(2*E46,0)/2</f>
        <v>-710.5</v>
      </c>
      <c r="G46" s="1">
        <f>+C46-(C$7+F46*C$8)</f>
        <v>-7.1638500085100532E-3</v>
      </c>
      <c r="J46" s="1">
        <f>G46</f>
        <v>-7.1638500085100532E-3</v>
      </c>
      <c r="Q46" s="85">
        <f>+C46-15018.5</f>
        <v>31534.000999999997</v>
      </c>
      <c r="AB46" s="1" t="s">
        <v>47</v>
      </c>
      <c r="AG46" s="1" t="s">
        <v>45</v>
      </c>
    </row>
    <row r="47" spans="1:33">
      <c r="A47" s="1" t="s">
        <v>68</v>
      </c>
      <c r="B47" s="2"/>
      <c r="C47" s="60">
        <v>46553.436999999998</v>
      </c>
      <c r="D47" s="60"/>
      <c r="E47" s="1">
        <f>+(C47-C$7)/C$8</f>
        <v>-708.51584283986062</v>
      </c>
      <c r="F47" s="1">
        <f>ROUND(2*E47,0)/2</f>
        <v>-708.5</v>
      </c>
      <c r="G47" s="1">
        <f>+C47-(C$7+F47*C$8)</f>
        <v>-7.4164500038023107E-3</v>
      </c>
      <c r="J47" s="1">
        <f>G47</f>
        <v>-7.4164500038023107E-3</v>
      </c>
      <c r="Q47" s="85">
        <f>+C47-15018.5</f>
        <v>31534.936999999998</v>
      </c>
      <c r="AB47" s="1" t="s">
        <v>47</v>
      </c>
      <c r="AG47" s="1" t="s">
        <v>45</v>
      </c>
    </row>
    <row r="48" spans="1:33">
      <c r="A48" s="1" t="s">
        <v>68</v>
      </c>
      <c r="B48" s="2" t="s">
        <v>46</v>
      </c>
      <c r="C48" s="60">
        <v>46708.627</v>
      </c>
      <c r="D48" s="60"/>
      <c r="E48" s="1">
        <f>+(C48-C$7)/C$8</f>
        <v>-377.00274477209058</v>
      </c>
      <c r="F48" s="1">
        <f>ROUND(2*E48,0)/2</f>
        <v>-377</v>
      </c>
      <c r="G48" s="1">
        <f>+C48-(C$7+F48*C$8)</f>
        <v>-1.2849000049754977E-3</v>
      </c>
      <c r="J48" s="1">
        <f>G48</f>
        <v>-1.2849000049754977E-3</v>
      </c>
      <c r="Q48" s="85">
        <f>+C48-15018.5</f>
        <v>31690.127</v>
      </c>
      <c r="AB48" s="1" t="s">
        <v>47</v>
      </c>
      <c r="AG48" s="1" t="s">
        <v>45</v>
      </c>
    </row>
    <row r="49" spans="1:33">
      <c r="A49" s="1" t="s">
        <v>68</v>
      </c>
      <c r="B49" s="2" t="s">
        <v>46</v>
      </c>
      <c r="C49" s="60">
        <v>46708.629000000001</v>
      </c>
      <c r="D49" s="60"/>
      <c r="E49" s="1">
        <f>+(C49-C$7)/C$8</f>
        <v>-376.9984724208033</v>
      </c>
      <c r="F49" s="1">
        <f>ROUND(2*E49,0)/2</f>
        <v>-377</v>
      </c>
      <c r="G49" s="1">
        <f>+C49-(C$7+F49*C$8)</f>
        <v>7.150999954319559E-4</v>
      </c>
      <c r="J49" s="1">
        <f>G49</f>
        <v>7.150999954319559E-4</v>
      </c>
      <c r="Q49" s="85">
        <f>+C49-15018.5</f>
        <v>31690.129000000001</v>
      </c>
      <c r="AB49" s="1" t="s">
        <v>47</v>
      </c>
      <c r="AG49" s="1" t="s">
        <v>45</v>
      </c>
    </row>
    <row r="50" spans="1:33">
      <c r="A50" s="1" t="s">
        <v>69</v>
      </c>
      <c r="B50" s="2"/>
      <c r="C50" s="60">
        <v>46826.351999999999</v>
      </c>
      <c r="D50" s="60"/>
      <c r="E50" s="1">
        <f>+(C50-C$7)/C$8</f>
        <v>-125.52146717670971</v>
      </c>
      <c r="F50" s="1">
        <f>ROUND(2*E50,0)/2</f>
        <v>-125.5</v>
      </c>
      <c r="G50" s="1">
        <f>+C50-(C$7+F50*C$8)</f>
        <v>-1.0049350006738678E-2</v>
      </c>
      <c r="J50" s="1">
        <f>G50</f>
        <v>-1.0049350006738678E-2</v>
      </c>
      <c r="Q50" s="85">
        <f>+C50-15018.5</f>
        <v>31807.851999999999</v>
      </c>
      <c r="AB50" s="1" t="s">
        <v>47</v>
      </c>
      <c r="AG50" s="1" t="s">
        <v>45</v>
      </c>
    </row>
    <row r="51" spans="1:33">
      <c r="A51" s="1" t="s">
        <v>69</v>
      </c>
      <c r="B51" s="2" t="s">
        <v>46</v>
      </c>
      <c r="C51" s="60">
        <v>46826.587</v>
      </c>
      <c r="D51" s="60"/>
      <c r="E51" s="1">
        <f>+(C51-C$7)/C$8</f>
        <v>-125.01946590055714</v>
      </c>
      <c r="F51" s="1">
        <f>ROUND(2*E51,0)/2</f>
        <v>-125</v>
      </c>
      <c r="G51" s="1">
        <f>+C51-(C$7+F51*C$8)</f>
        <v>-9.1125000035390258E-3</v>
      </c>
      <c r="J51" s="1">
        <f>G51</f>
        <v>-9.1125000035390258E-3</v>
      </c>
      <c r="Q51" s="85">
        <f>+C51-15018.5</f>
        <v>31808.087</v>
      </c>
      <c r="AB51" s="1" t="s">
        <v>47</v>
      </c>
      <c r="AG51" s="1" t="s">
        <v>45</v>
      </c>
    </row>
    <row r="52" spans="1:33">
      <c r="A52" s="1" t="s">
        <v>69</v>
      </c>
      <c r="B52" s="2" t="s">
        <v>46</v>
      </c>
      <c r="C52" s="60">
        <v>46851.394999999997</v>
      </c>
      <c r="D52" s="60"/>
      <c r="E52" s="1">
        <f>+(C52-C$7)/C$8</f>
        <v>-72.025220544128189</v>
      </c>
      <c r="F52" s="1">
        <f>ROUND(2*E52,0)/2</f>
        <v>-72</v>
      </c>
      <c r="G52" s="1">
        <f>+C52-(C$7+F52*C$8)</f>
        <v>-1.1806400005298201E-2</v>
      </c>
      <c r="J52" s="1">
        <f>G52</f>
        <v>-1.1806400005298201E-2</v>
      </c>
      <c r="Q52" s="85">
        <f>+C52-15018.5</f>
        <v>31832.894999999997</v>
      </c>
      <c r="AB52" s="1" t="s">
        <v>47</v>
      </c>
      <c r="AG52" s="1" t="s">
        <v>45</v>
      </c>
    </row>
    <row r="53" spans="1:33">
      <c r="A53" s="1" t="s">
        <v>69</v>
      </c>
      <c r="B53" s="2" t="s">
        <v>46</v>
      </c>
      <c r="C53" s="60">
        <v>46851.4</v>
      </c>
      <c r="D53" s="60"/>
      <c r="E53" s="1">
        <f>+(C53-C$7)/C$8</f>
        <v>-72.014539665902262</v>
      </c>
      <c r="F53" s="1">
        <f>ROUND(2*E53,0)/2</f>
        <v>-72</v>
      </c>
      <c r="G53" s="1">
        <f>+C53-(C$7+F53*C$8)</f>
        <v>-6.8064000006415881E-3</v>
      </c>
      <c r="J53" s="1">
        <f>G53</f>
        <v>-6.8064000006415881E-3</v>
      </c>
      <c r="Q53" s="85">
        <f>+C53-15018.5</f>
        <v>31832.9</v>
      </c>
      <c r="AB53" s="1" t="s">
        <v>47</v>
      </c>
      <c r="AG53" s="1" t="s">
        <v>45</v>
      </c>
    </row>
    <row r="54" spans="1:33">
      <c r="A54" s="1" t="s">
        <v>69</v>
      </c>
      <c r="B54" s="2" t="s">
        <v>46</v>
      </c>
      <c r="C54" s="60">
        <v>46851.4</v>
      </c>
      <c r="D54" s="60"/>
      <c r="E54" s="1">
        <f>+(C54-C$7)/C$8</f>
        <v>-72.014539665902262</v>
      </c>
      <c r="F54" s="1">
        <f>ROUND(2*E54,0)/2</f>
        <v>-72</v>
      </c>
      <c r="G54" s="1">
        <f>+C54-(C$7+F54*C$8)</f>
        <v>-6.8064000006415881E-3</v>
      </c>
      <c r="J54" s="1">
        <f>G54</f>
        <v>-6.8064000006415881E-3</v>
      </c>
      <c r="Q54" s="85">
        <f>+C54-15018.5</f>
        <v>31832.9</v>
      </c>
      <c r="AB54" s="1" t="s">
        <v>47</v>
      </c>
      <c r="AG54" s="1" t="s">
        <v>45</v>
      </c>
    </row>
    <row r="55" spans="1:33">
      <c r="A55" s="1" t="s">
        <v>69</v>
      </c>
      <c r="B55" s="2" t="s">
        <v>46</v>
      </c>
      <c r="C55" s="60">
        <v>46851.404000000002</v>
      </c>
      <c r="D55" s="60"/>
      <c r="E55" s="1">
        <f>+(C55-C$7)/C$8</f>
        <v>-72.005994963327737</v>
      </c>
      <c r="F55" s="1">
        <f>ROUND(2*E55,0)/2</f>
        <v>-72</v>
      </c>
      <c r="G55" s="1">
        <f>+C55-(C$7+F55*C$8)</f>
        <v>-2.8063999998266809E-3</v>
      </c>
      <c r="J55" s="1">
        <f>G55</f>
        <v>-2.8063999998266809E-3</v>
      </c>
      <c r="Q55" s="85">
        <f>+C55-15018.5</f>
        <v>31832.904000000002</v>
      </c>
      <c r="AB55" s="1" t="s">
        <v>47</v>
      </c>
      <c r="AG55" s="1" t="s">
        <v>45</v>
      </c>
    </row>
    <row r="56" spans="1:33">
      <c r="A56" s="1" t="s">
        <v>70</v>
      </c>
      <c r="B56" s="2" t="s">
        <v>46</v>
      </c>
      <c r="C56" s="60">
        <v>46857.257100000003</v>
      </c>
      <c r="D56" s="60"/>
      <c r="E56" s="1">
        <f>+(C56-C$7)/C$8</f>
        <v>-59.502745306129945</v>
      </c>
      <c r="F56" s="1">
        <f>ROUND(2*E56,0)/2</f>
        <v>-59.5</v>
      </c>
      <c r="G56" s="1">
        <f>+C56-(C$7+F56*C$8)</f>
        <v>-1.2851499996031635E-3</v>
      </c>
      <c r="K56" s="1">
        <f>G56</f>
        <v>-1.2851499996031635E-3</v>
      </c>
      <c r="Q56" s="85">
        <f>+C56-15018.5</f>
        <v>31838.757100000003</v>
      </c>
      <c r="AB56" s="1" t="s">
        <v>44</v>
      </c>
      <c r="AG56" s="1" t="s">
        <v>45</v>
      </c>
    </row>
    <row r="57" spans="1:33">
      <c r="A57" s="1" t="s">
        <v>70</v>
      </c>
      <c r="B57" s="2" t="s">
        <v>46</v>
      </c>
      <c r="C57" s="60">
        <v>46859.130400000002</v>
      </c>
      <c r="D57" s="60"/>
      <c r="E57" s="1">
        <f>+(C57-C$7)/C$8</f>
        <v>-55.501047473730246</v>
      </c>
      <c r="F57" s="1">
        <f>ROUND(2*E57,0)/2</f>
        <v>-55.5</v>
      </c>
      <c r="G57" s="1">
        <f>+C57-(C$7+F57*C$8)</f>
        <v>-4.9035000120056793E-4</v>
      </c>
      <c r="K57" s="1">
        <f>G57</f>
        <v>-4.9035000120056793E-4</v>
      </c>
      <c r="Q57" s="85">
        <f>+C57-15018.5</f>
        <v>31840.630400000002</v>
      </c>
      <c r="AB57" s="1" t="s">
        <v>44</v>
      </c>
      <c r="AG57" s="1" t="s">
        <v>45</v>
      </c>
    </row>
    <row r="58" spans="1:33">
      <c r="A58" s="1" t="s">
        <v>70</v>
      </c>
      <c r="B58" s="2" t="s">
        <v>46</v>
      </c>
      <c r="C58" s="60">
        <v>46860.065000000002</v>
      </c>
      <c r="D58" s="60"/>
      <c r="E58" s="1">
        <f>+(C58-C$7)/C$8</f>
        <v>-53.50457771759713</v>
      </c>
      <c r="F58" s="1">
        <f>ROUND(2*E58,0)/2</f>
        <v>-53.5</v>
      </c>
      <c r="G58" s="1">
        <f>+C58-(C$7+F58*C$8)</f>
        <v>-2.1429500047815964E-3</v>
      </c>
      <c r="K58" s="1">
        <f>G58</f>
        <v>-2.1429500047815964E-3</v>
      </c>
      <c r="Q58" s="85">
        <f>+C58-15018.5</f>
        <v>31841.565000000002</v>
      </c>
      <c r="AB58" s="1" t="s">
        <v>44</v>
      </c>
      <c r="AG58" s="1" t="s">
        <v>45</v>
      </c>
    </row>
    <row r="59" spans="1:33">
      <c r="A59" s="1" t="s">
        <v>70</v>
      </c>
      <c r="B59" s="2"/>
      <c r="C59" s="60">
        <v>46885.112099999998</v>
      </c>
      <c r="D59" s="60"/>
      <c r="E59" s="1">
        <f>+(C59-C$7)/C$8</f>
        <v>4.2723511784656197E-4</v>
      </c>
      <c r="F59" s="1">
        <f>ROUND(2*E59,0)/2</f>
        <v>0</v>
      </c>
      <c r="G59" s="1">
        <f>+C59-(C$7+F59*C$8)</f>
        <v>1.9999999494757503E-4</v>
      </c>
      <c r="K59" s="1">
        <f>G59</f>
        <v>1.9999999494757503E-4</v>
      </c>
      <c r="Q59" s="85">
        <f>+C59-15018.5</f>
        <v>31866.612099999998</v>
      </c>
      <c r="AB59" s="1" t="s">
        <v>44</v>
      </c>
      <c r="AG59" s="1" t="s">
        <v>45</v>
      </c>
    </row>
    <row r="60" spans="1:33">
      <c r="A60" s="1" t="s">
        <v>70</v>
      </c>
      <c r="B60" s="2"/>
      <c r="C60" s="60">
        <v>46886.049299999999</v>
      </c>
      <c r="D60" s="60"/>
      <c r="E60" s="1">
        <f>+(C60-C$7)/C$8</f>
        <v>2.0024510479228583</v>
      </c>
      <c r="F60" s="1">
        <f>ROUND(2*E60,0)/2</f>
        <v>2</v>
      </c>
      <c r="G60" s="1">
        <f>+C60-(C$7+F60*C$8)</f>
        <v>1.1473999984445982E-3</v>
      </c>
      <c r="K60" s="1">
        <f>G60</f>
        <v>1.1473999984445982E-3</v>
      </c>
      <c r="Q60" s="85">
        <f>+C60-15018.5</f>
        <v>31867.549299999999</v>
      </c>
      <c r="AB60" s="1" t="s">
        <v>44</v>
      </c>
      <c r="AG60" s="1" t="s">
        <v>45</v>
      </c>
    </row>
    <row r="61" spans="1:33">
      <c r="A61" s="1" t="s">
        <v>69</v>
      </c>
      <c r="B61" s="2"/>
      <c r="C61" s="60">
        <v>46891.425000000003</v>
      </c>
      <c r="D61" s="60"/>
      <c r="E61" s="1">
        <f>+(C61-C$7)/C$8</f>
        <v>13.485890453066608</v>
      </c>
      <c r="F61" s="1">
        <f>ROUND(2*E61,0)/2</f>
        <v>13.5</v>
      </c>
      <c r="G61" s="1">
        <f>+C61-(C$7+F61*C$8)</f>
        <v>-6.6050500026904047E-3</v>
      </c>
      <c r="J61" s="1">
        <f>G61</f>
        <v>-6.6050500026904047E-3</v>
      </c>
      <c r="Q61" s="85">
        <f>+C61-15018.5</f>
        <v>31872.925000000003</v>
      </c>
      <c r="AB61" s="1" t="s">
        <v>47</v>
      </c>
      <c r="AG61" s="1" t="s">
        <v>45</v>
      </c>
    </row>
    <row r="62" spans="1:33">
      <c r="A62" s="1" t="s">
        <v>69</v>
      </c>
      <c r="B62" s="2" t="s">
        <v>46</v>
      </c>
      <c r="C62" s="60">
        <v>46910.389000000003</v>
      </c>
      <c r="D62" s="60"/>
      <c r="E62" s="1">
        <f>+(C62-C$7)/C$8</f>
        <v>53.996325350657152</v>
      </c>
      <c r="F62" s="1">
        <f>ROUND(2*E62,0)/2</f>
        <v>54</v>
      </c>
      <c r="G62" s="1">
        <f>+C62-(C$7+F62*C$8)</f>
        <v>-1.7202000017277896E-3</v>
      </c>
      <c r="J62" s="1">
        <f>G62</f>
        <v>-1.7202000017277896E-3</v>
      </c>
      <c r="Q62" s="85">
        <f>+C62-15018.5</f>
        <v>31891.889000000003</v>
      </c>
      <c r="AB62" s="1" t="s">
        <v>47</v>
      </c>
      <c r="AG62" s="1" t="s">
        <v>45</v>
      </c>
    </row>
    <row r="63" spans="1:33">
      <c r="A63" s="1" t="s">
        <v>69</v>
      </c>
      <c r="B63" s="2" t="s">
        <v>46</v>
      </c>
      <c r="C63" s="60">
        <v>46910.396000000001</v>
      </c>
      <c r="D63" s="60"/>
      <c r="E63" s="1">
        <f>+(C63-C$7)/C$8</f>
        <v>54.011278580154809</v>
      </c>
      <c r="F63" s="1">
        <f>ROUND(2*E63,0)/2</f>
        <v>54</v>
      </c>
      <c r="G63" s="1">
        <f>+C63-(C$7+F63*C$8)</f>
        <v>5.2797999960603192E-3</v>
      </c>
      <c r="J63" s="1">
        <f>G63</f>
        <v>5.2797999960603192E-3</v>
      </c>
      <c r="Q63" s="85">
        <f>+C63-15018.5</f>
        <v>31891.896000000001</v>
      </c>
      <c r="AB63" s="1" t="s">
        <v>47</v>
      </c>
      <c r="AG63" s="1" t="s">
        <v>45</v>
      </c>
    </row>
    <row r="64" spans="1:33">
      <c r="A64" s="1" t="s">
        <v>69</v>
      </c>
      <c r="B64" s="2" t="s">
        <v>46</v>
      </c>
      <c r="C64" s="60">
        <v>46910.398000000001</v>
      </c>
      <c r="D64" s="60"/>
      <c r="E64" s="1">
        <f>+(C64-C$7)/C$8</f>
        <v>54.015550931442078</v>
      </c>
      <c r="F64" s="1">
        <f>ROUND(2*E64,0)/2</f>
        <v>54</v>
      </c>
      <c r="G64" s="1">
        <f>+C64-(C$7+F64*C$8)</f>
        <v>7.2797999964677729E-3</v>
      </c>
      <c r="J64" s="1">
        <f>G64</f>
        <v>7.2797999964677729E-3</v>
      </c>
      <c r="Q64" s="85">
        <f>+C64-15018.5</f>
        <v>31891.898000000001</v>
      </c>
      <c r="AB64" s="1" t="s">
        <v>47</v>
      </c>
      <c r="AG64" s="1" t="s">
        <v>45</v>
      </c>
    </row>
    <row r="65" spans="1:33">
      <c r="A65" s="1" t="s">
        <v>69</v>
      </c>
      <c r="B65" s="2" t="s">
        <v>46</v>
      </c>
      <c r="C65" s="60">
        <v>46910.402999999998</v>
      </c>
      <c r="D65" s="60"/>
      <c r="E65" s="1">
        <f>+(C65-C$7)/C$8</f>
        <v>54.026231809652465</v>
      </c>
      <c r="F65" s="1">
        <f>ROUND(2*E65,0)/2</f>
        <v>54</v>
      </c>
      <c r="G65" s="1">
        <f>+C65-(C$7+F65*C$8)</f>
        <v>1.2279799993848428E-2</v>
      </c>
      <c r="J65" s="1">
        <f>G65</f>
        <v>1.2279799993848428E-2</v>
      </c>
      <c r="Q65" s="85">
        <f>+C65-15018.5</f>
        <v>31891.902999999998</v>
      </c>
      <c r="AB65" s="1" t="s">
        <v>47</v>
      </c>
      <c r="AG65" s="1" t="s">
        <v>45</v>
      </c>
    </row>
    <row r="66" spans="1:33">
      <c r="A66" s="1" t="s">
        <v>69</v>
      </c>
      <c r="B66" s="2"/>
      <c r="C66" s="60">
        <v>46913.432000000001</v>
      </c>
      <c r="D66" s="60"/>
      <c r="E66" s="1">
        <f>+(C66-C$7)/C$8</f>
        <v>60.496707832901471</v>
      </c>
      <c r="F66" s="1">
        <f>ROUND(2*E66,0)/2</f>
        <v>60.5</v>
      </c>
      <c r="G66" s="1">
        <f>+C66-(C$7+F66*C$8)</f>
        <v>-1.5411500062327832E-3</v>
      </c>
      <c r="J66" s="1">
        <f>G66</f>
        <v>-1.5411500062327832E-3</v>
      </c>
      <c r="Q66" s="85">
        <f>+C66-15018.5</f>
        <v>31894.932000000001</v>
      </c>
      <c r="AB66" s="1" t="s">
        <v>47</v>
      </c>
      <c r="AG66" s="1" t="s">
        <v>45</v>
      </c>
    </row>
    <row r="67" spans="1:33">
      <c r="A67" s="1" t="s">
        <v>69</v>
      </c>
      <c r="B67" s="2" t="s">
        <v>46</v>
      </c>
      <c r="C67" s="60">
        <v>46916.461000000003</v>
      </c>
      <c r="D67" s="60"/>
      <c r="E67" s="1">
        <f>+(C67-C$7)/C$8</f>
        <v>66.96718385615047</v>
      </c>
      <c r="F67" s="1">
        <f>ROUND(2*E67,0)/2</f>
        <v>67</v>
      </c>
      <c r="G67" s="1">
        <f>+C67-(C$7+F67*C$8)</f>
        <v>-1.5362099999038037E-2</v>
      </c>
      <c r="J67" s="1">
        <f>G67</f>
        <v>-1.5362099999038037E-2</v>
      </c>
      <c r="Q67" s="85">
        <f>+C67-15018.5</f>
        <v>31897.961000000003</v>
      </c>
      <c r="AB67" s="1" t="s">
        <v>47</v>
      </c>
      <c r="AG67" s="1" t="s">
        <v>45</v>
      </c>
    </row>
    <row r="68" spans="1:33">
      <c r="A68" s="1" t="s">
        <v>70</v>
      </c>
      <c r="B68" s="2"/>
      <c r="C68" s="60">
        <v>47118.239300000001</v>
      </c>
      <c r="D68" s="60"/>
      <c r="E68" s="1">
        <f>+(C68-C$7)/C$8</f>
        <v>498.00107364187312</v>
      </c>
      <c r="F68" s="1">
        <f>ROUND(2*E68,0)/2</f>
        <v>498</v>
      </c>
      <c r="G68" s="1">
        <f>+C68-(C$7+F68*C$8)</f>
        <v>5.0259999989066273E-4</v>
      </c>
      <c r="K68" s="1">
        <f>G68</f>
        <v>5.0259999989066273E-4</v>
      </c>
      <c r="Q68" s="85">
        <f>+C68-15018.5</f>
        <v>32099.739300000001</v>
      </c>
      <c r="AB68" s="1" t="s">
        <v>44</v>
      </c>
      <c r="AG68" s="1" t="s">
        <v>45</v>
      </c>
    </row>
    <row r="69" spans="1:33">
      <c r="A69" s="1" t="s">
        <v>73</v>
      </c>
      <c r="B69" s="2"/>
      <c r="C69" s="60">
        <v>47206.472000000002</v>
      </c>
      <c r="D69" s="60"/>
      <c r="E69" s="1">
        <f>+(C69-C$7)/C$8</f>
        <v>686.48161831539494</v>
      </c>
      <c r="F69" s="1">
        <f>ROUND(2*E69,0)/2</f>
        <v>686.5</v>
      </c>
      <c r="G69" s="1">
        <f>+C69-(C$7+F69*C$8)</f>
        <v>-8.6049500023364089E-3</v>
      </c>
      <c r="I69" s="1">
        <f>G69</f>
        <v>-8.6049500023364089E-3</v>
      </c>
      <c r="Q69" s="85">
        <f>+C69-15018.5</f>
        <v>32187.972000000002</v>
      </c>
      <c r="AB69" s="1" t="s">
        <v>47</v>
      </c>
      <c r="AC69" s="1">
        <v>6</v>
      </c>
      <c r="AE69" s="1" t="s">
        <v>58</v>
      </c>
      <c r="AG69" s="1" t="s">
        <v>49</v>
      </c>
    </row>
    <row r="70" spans="1:33">
      <c r="A70" s="1" t="s">
        <v>73</v>
      </c>
      <c r="B70" s="2"/>
      <c r="C70" s="60">
        <v>47214.438000000002</v>
      </c>
      <c r="D70" s="60"/>
      <c r="E70" s="1">
        <f>+(C70-C$7)/C$8</f>
        <v>703.49839348910416</v>
      </c>
      <c r="F70" s="1">
        <f>ROUND(2*E70,0)/2</f>
        <v>703.5</v>
      </c>
      <c r="G70" s="1">
        <f>+C70-(C$7+F70*C$8)</f>
        <v>-7.5205000030109659E-4</v>
      </c>
      <c r="I70" s="1">
        <f>G70</f>
        <v>-7.5205000030109659E-4</v>
      </c>
      <c r="Q70" s="85">
        <f>+C70-15018.5</f>
        <v>32195.938000000002</v>
      </c>
      <c r="AB70" s="1" t="s">
        <v>47</v>
      </c>
      <c r="AC70" s="1">
        <v>7</v>
      </c>
      <c r="AE70" s="1" t="s">
        <v>58</v>
      </c>
      <c r="AG70" s="1" t="s">
        <v>49</v>
      </c>
    </row>
    <row r="71" spans="1:33">
      <c r="A71" s="1" t="s">
        <v>74</v>
      </c>
      <c r="B71" s="2" t="s">
        <v>46</v>
      </c>
      <c r="C71" s="60">
        <v>47233.4</v>
      </c>
      <c r="D71" s="60"/>
      <c r="E71" s="1">
        <f>+(C71-C$7)/C$8</f>
        <v>744.0045560354074</v>
      </c>
      <c r="F71" s="1">
        <f>ROUND(2*E71,0)/2</f>
        <v>744</v>
      </c>
      <c r="G71" s="1">
        <f>+C71-(C$7+F71*C$8)</f>
        <v>2.1328000002540648E-3</v>
      </c>
      <c r="I71" s="1">
        <f>G71</f>
        <v>2.1328000002540648E-3</v>
      </c>
      <c r="Q71" s="85">
        <f>+C71-15018.5</f>
        <v>32214.9</v>
      </c>
      <c r="AB71" s="1" t="s">
        <v>47</v>
      </c>
      <c r="AC71" s="1">
        <v>8</v>
      </c>
      <c r="AE71" s="1" t="s">
        <v>58</v>
      </c>
      <c r="AG71" s="1" t="s">
        <v>49</v>
      </c>
    </row>
    <row r="72" spans="1:33">
      <c r="A72" s="1" t="s">
        <v>69</v>
      </c>
      <c r="B72" s="2"/>
      <c r="C72" s="60">
        <v>47265.455999999998</v>
      </c>
      <c r="D72" s="60"/>
      <c r="E72" s="1">
        <f>+(C72-C$7)/C$8</f>
        <v>812.48180245372839</v>
      </c>
      <c r="F72" s="1">
        <f>ROUND(2*E72,0)/2</f>
        <v>812.5</v>
      </c>
      <c r="G72" s="1">
        <f>+C72-(C$7+F72*C$8)</f>
        <v>-8.5187500080792233E-3</v>
      </c>
      <c r="J72" s="1">
        <f>G72</f>
        <v>-8.5187500080792233E-3</v>
      </c>
      <c r="Q72" s="85">
        <f>+C72-15018.5</f>
        <v>32246.955999999998</v>
      </c>
      <c r="AB72" s="1" t="s">
        <v>47</v>
      </c>
      <c r="AG72" s="1" t="s">
        <v>45</v>
      </c>
    </row>
    <row r="73" spans="1:33">
      <c r="A73" s="1" t="s">
        <v>74</v>
      </c>
      <c r="B73" s="2" t="s">
        <v>46</v>
      </c>
      <c r="C73" s="60">
        <v>47270.368999999999</v>
      </c>
      <c r="D73" s="60"/>
      <c r="E73" s="1">
        <f>+(C73-C$7)/C$8</f>
        <v>822.97683338875697</v>
      </c>
      <c r="F73" s="1">
        <f>ROUND(2*E73,0)/2</f>
        <v>823</v>
      </c>
      <c r="G73" s="1">
        <f>+C73-(C$7+F73*C$8)</f>
        <v>-1.0844900003576186E-2</v>
      </c>
      <c r="I73" s="1">
        <f>G73</f>
        <v>-1.0844900003576186E-2</v>
      </c>
      <c r="Q73" s="85">
        <f>+C73-15018.5</f>
        <v>32251.868999999999</v>
      </c>
      <c r="AB73" s="1" t="s">
        <v>47</v>
      </c>
      <c r="AC73" s="1">
        <v>8</v>
      </c>
      <c r="AE73" s="1" t="s">
        <v>58</v>
      </c>
      <c r="AG73" s="1" t="s">
        <v>49</v>
      </c>
    </row>
    <row r="74" spans="1:33">
      <c r="A74" s="1" t="s">
        <v>75</v>
      </c>
      <c r="B74" s="2"/>
      <c r="C74" s="60">
        <v>47590.34</v>
      </c>
      <c r="D74" s="60"/>
      <c r="E74" s="1">
        <f>+(C74-C$7)/C$8</f>
        <v>1506.4910901181861</v>
      </c>
      <c r="F74" s="1">
        <f>ROUND(2*E74,0)/2</f>
        <v>1506.5</v>
      </c>
      <c r="G74" s="1">
        <f>+C74-(C$7+F74*C$8)</f>
        <v>-4.1709500073920935E-3</v>
      </c>
      <c r="I74" s="1">
        <f>G74</f>
        <v>-4.1709500073920935E-3</v>
      </c>
      <c r="Q74" s="85">
        <f>+C74-15018.5</f>
        <v>32571.839999999997</v>
      </c>
      <c r="AB74" s="1" t="s">
        <v>47</v>
      </c>
      <c r="AC74" s="1">
        <v>7</v>
      </c>
      <c r="AE74" s="1" t="s">
        <v>58</v>
      </c>
      <c r="AG74" s="1" t="s">
        <v>49</v>
      </c>
    </row>
    <row r="75" spans="1:33">
      <c r="A75" s="1" t="s">
        <v>75</v>
      </c>
      <c r="B75" s="2"/>
      <c r="C75" s="60">
        <v>47597.358</v>
      </c>
      <c r="D75" s="60"/>
      <c r="E75" s="1">
        <f>+(C75-C$7)/C$8</f>
        <v>1521.4827707821514</v>
      </c>
      <c r="F75" s="1">
        <f>ROUND(2*E75,0)/2</f>
        <v>1521.5</v>
      </c>
      <c r="G75" s="1">
        <f>+C75-(C$7+F75*C$8)</f>
        <v>-8.0654500052332878E-3</v>
      </c>
      <c r="I75" s="1">
        <f>G75</f>
        <v>-8.0654500052332878E-3</v>
      </c>
      <c r="Q75" s="85">
        <f>+C75-15018.5</f>
        <v>32578.858</v>
      </c>
      <c r="AB75" s="1" t="s">
        <v>47</v>
      </c>
      <c r="AC75" s="1">
        <v>8</v>
      </c>
      <c r="AE75" s="1" t="s">
        <v>58</v>
      </c>
      <c r="AG75" s="1" t="s">
        <v>49</v>
      </c>
    </row>
    <row r="76" spans="1:33">
      <c r="A76" s="1" t="s">
        <v>75</v>
      </c>
      <c r="B76" s="2"/>
      <c r="C76" s="60">
        <v>47612.358</v>
      </c>
      <c r="D76" s="60"/>
      <c r="E76" s="1">
        <f>+(C76-C$7)/C$8</f>
        <v>1553.5254054301085</v>
      </c>
      <c r="F76" s="1">
        <f>ROUND(2*E76,0)/2</f>
        <v>1553.5</v>
      </c>
      <c r="G76" s="1">
        <f>+C76-(C$7+F76*C$8)</f>
        <v>1.1892949994944502E-2</v>
      </c>
      <c r="I76" s="1">
        <f>G76</f>
        <v>1.1892949994944502E-2</v>
      </c>
      <c r="Q76" s="85">
        <f>+C76-15018.5</f>
        <v>32593.858</v>
      </c>
      <c r="AB76" s="1" t="s">
        <v>47</v>
      </c>
      <c r="AC76" s="1">
        <v>8</v>
      </c>
      <c r="AE76" s="1" t="s">
        <v>58</v>
      </c>
      <c r="AG76" s="1" t="s">
        <v>49</v>
      </c>
    </row>
    <row r="77" spans="1:33">
      <c r="A77" s="1" t="s">
        <v>69</v>
      </c>
      <c r="B77" s="2" t="s">
        <v>46</v>
      </c>
      <c r="C77" s="60">
        <v>47673.434999999998</v>
      </c>
      <c r="D77" s="60"/>
      <c r="E77" s="1">
        <f>+(C77-C$7)/C$8</f>
        <v>1683.9966051896554</v>
      </c>
      <c r="F77" s="1">
        <f>ROUND(2*E77,0)/2</f>
        <v>1684</v>
      </c>
      <c r="G77" s="1">
        <f>+C77-(C$7+F77*C$8)</f>
        <v>-1.5892000083113089E-3</v>
      </c>
      <c r="J77" s="1">
        <f>G77</f>
        <v>-1.5892000083113089E-3</v>
      </c>
      <c r="Q77" s="85">
        <f>+C77-15018.5</f>
        <v>32654.934999999998</v>
      </c>
      <c r="AB77" s="1" t="s">
        <v>47</v>
      </c>
      <c r="AG77" s="1" t="s">
        <v>45</v>
      </c>
    </row>
    <row r="78" spans="1:33">
      <c r="A78" s="1" t="s">
        <v>78</v>
      </c>
      <c r="B78" s="2"/>
      <c r="C78" s="60">
        <v>47939.557999999997</v>
      </c>
      <c r="D78" s="60"/>
      <c r="E78" s="1">
        <f>+(C78-C$7)/C$8</f>
        <v>2252.4820758842084</v>
      </c>
      <c r="F78" s="1">
        <f>ROUND(2*E78,0)/2</f>
        <v>2252.5</v>
      </c>
      <c r="G78" s="1">
        <f>+C78-(C$7+F78*C$8)</f>
        <v>-8.3907500084023923E-3</v>
      </c>
      <c r="J78" s="1">
        <f>G78</f>
        <v>-8.3907500084023923E-3</v>
      </c>
      <c r="Q78" s="85">
        <f>+C78-15018.5</f>
        <v>32921.057999999997</v>
      </c>
      <c r="AB78" s="1" t="s">
        <v>47</v>
      </c>
      <c r="AG78" s="1" t="s">
        <v>45</v>
      </c>
    </row>
    <row r="79" spans="1:33">
      <c r="A79" s="1" t="s">
        <v>78</v>
      </c>
      <c r="B79" s="2"/>
      <c r="C79" s="60">
        <v>47939.56</v>
      </c>
      <c r="D79" s="60"/>
      <c r="E79" s="1">
        <f>+(C79-C$7)/C$8</f>
        <v>2252.4863482354958</v>
      </c>
      <c r="F79" s="1">
        <f>ROUND(2*E79,0)/2</f>
        <v>2252.5</v>
      </c>
      <c r="G79" s="1">
        <f>+C79-(C$7+F79*C$8)</f>
        <v>-6.3907500079949386E-3</v>
      </c>
      <c r="J79" s="1">
        <f>G79</f>
        <v>-6.3907500079949386E-3</v>
      </c>
      <c r="Q79" s="85">
        <f>+C79-15018.5</f>
        <v>32921.06</v>
      </c>
      <c r="AB79" s="1" t="s">
        <v>47</v>
      </c>
      <c r="AG79" s="1" t="s">
        <v>45</v>
      </c>
    </row>
    <row r="80" spans="1:33">
      <c r="A80" s="1" t="s">
        <v>78</v>
      </c>
      <c r="B80" s="2"/>
      <c r="C80" s="60">
        <v>47939.571000000004</v>
      </c>
      <c r="D80" s="60"/>
      <c r="E80" s="1">
        <f>+(C80-C$7)/C$8</f>
        <v>2252.5098461675834</v>
      </c>
      <c r="F80" s="1">
        <f>ROUND(2*E80,0)/2</f>
        <v>2252.5</v>
      </c>
      <c r="G80" s="1">
        <f>+C80-(C$7+F80*C$8)</f>
        <v>4.6092499978840351E-3</v>
      </c>
      <c r="J80" s="1">
        <f>G80</f>
        <v>4.6092499978840351E-3</v>
      </c>
      <c r="Q80" s="85">
        <f>+C80-15018.5</f>
        <v>32921.071000000004</v>
      </c>
      <c r="AB80" s="1" t="s">
        <v>47</v>
      </c>
      <c r="AG80" s="1" t="s">
        <v>45</v>
      </c>
    </row>
    <row r="81" spans="1:33">
      <c r="A81" s="1" t="s">
        <v>78</v>
      </c>
      <c r="B81" s="2"/>
      <c r="C81" s="60">
        <v>47942.377999999997</v>
      </c>
      <c r="D81" s="60"/>
      <c r="E81" s="1">
        <f>+(C81-C$7)/C$8</f>
        <v>2258.506091198024</v>
      </c>
      <c r="F81" s="1">
        <f>ROUND(2*E81,0)/2</f>
        <v>2258.5</v>
      </c>
      <c r="G81" s="1">
        <f>+C81-(C$7+F81*C$8)</f>
        <v>2.8514499936136417E-3</v>
      </c>
      <c r="J81" s="1">
        <f>G81</f>
        <v>2.8514499936136417E-3</v>
      </c>
      <c r="Q81" s="85">
        <f>+C81-15018.5</f>
        <v>32923.877999999997</v>
      </c>
      <c r="AB81" s="1" t="s">
        <v>47</v>
      </c>
      <c r="AG81" s="1" t="s">
        <v>45</v>
      </c>
    </row>
    <row r="82" spans="1:33">
      <c r="A82" s="1" t="s">
        <v>78</v>
      </c>
      <c r="B82" s="2" t="s">
        <v>46</v>
      </c>
      <c r="C82" s="60">
        <v>47945.419000000002</v>
      </c>
      <c r="D82" s="60"/>
      <c r="E82" s="1">
        <f>+(C82-C$7)/C$8</f>
        <v>2265.0022013289963</v>
      </c>
      <c r="F82" s="1">
        <f>ROUND(2*E82,0)/2</f>
        <v>2265</v>
      </c>
      <c r="G82" s="1">
        <f>+C82-(C$7+F82*C$8)</f>
        <v>1.0304999959771521E-3</v>
      </c>
      <c r="J82" s="1">
        <f>G82</f>
        <v>1.0304999959771521E-3</v>
      </c>
      <c r="Q82" s="85">
        <f>+C82-15018.5</f>
        <v>32926.919000000002</v>
      </c>
      <c r="AB82" s="1" t="s">
        <v>47</v>
      </c>
      <c r="AG82" s="1" t="s">
        <v>45</v>
      </c>
    </row>
    <row r="83" spans="1:33">
      <c r="A83" s="1" t="s">
        <v>78</v>
      </c>
      <c r="B83" s="2" t="s">
        <v>46</v>
      </c>
      <c r="C83" s="60">
        <v>47945.421000000002</v>
      </c>
      <c r="D83" s="60"/>
      <c r="E83" s="1">
        <f>+(C83-C$7)/C$8</f>
        <v>2265.0064736802838</v>
      </c>
      <c r="F83" s="1">
        <f>ROUND(2*E83,0)/2</f>
        <v>2265</v>
      </c>
      <c r="G83" s="1">
        <f>+C83-(C$7+F83*C$8)</f>
        <v>3.0304999963846058E-3</v>
      </c>
      <c r="J83" s="1">
        <f>G83</f>
        <v>3.0304999963846058E-3</v>
      </c>
      <c r="Q83" s="85">
        <f>+C83-15018.5</f>
        <v>32926.921000000002</v>
      </c>
      <c r="AB83" s="1" t="s">
        <v>47</v>
      </c>
      <c r="AG83" s="1" t="s">
        <v>45</v>
      </c>
    </row>
    <row r="84" spans="1:33">
      <c r="A84" s="1" t="s">
        <v>78</v>
      </c>
      <c r="B84" s="2" t="s">
        <v>46</v>
      </c>
      <c r="C84" s="60">
        <v>47945.423000000003</v>
      </c>
      <c r="D84" s="60"/>
      <c r="E84" s="1">
        <f>+(C84-C$7)/C$8</f>
        <v>2265.0107460315708</v>
      </c>
      <c r="F84" s="1">
        <f>ROUND(2*E84,0)/2</f>
        <v>2265</v>
      </c>
      <c r="G84" s="1">
        <f>+C84-(C$7+F84*C$8)</f>
        <v>5.0304999967920594E-3</v>
      </c>
      <c r="J84" s="1">
        <f>G84</f>
        <v>5.0304999967920594E-3</v>
      </c>
      <c r="Q84" s="85">
        <f>+C84-15018.5</f>
        <v>32926.923000000003</v>
      </c>
      <c r="AB84" s="1" t="s">
        <v>47</v>
      </c>
      <c r="AG84" s="1" t="s">
        <v>45</v>
      </c>
    </row>
    <row r="85" spans="1:33">
      <c r="A85" s="1" t="s">
        <v>80</v>
      </c>
      <c r="B85" s="2"/>
      <c r="C85" s="60">
        <v>47956.425999999999</v>
      </c>
      <c r="D85" s="60"/>
      <c r="E85" s="1">
        <f>+(C85-C$7)/C$8</f>
        <v>2288.5150866336626</v>
      </c>
      <c r="F85" s="1">
        <f>ROUND(2*E85,0)/2</f>
        <v>2288.5</v>
      </c>
      <c r="G85" s="1">
        <f>+C85-(C$7+F85*C$8)</f>
        <v>7.0624499931000173E-3</v>
      </c>
      <c r="I85" s="1">
        <f>G85</f>
        <v>7.0624499931000173E-3</v>
      </c>
      <c r="Q85" s="85">
        <f>+C85-15018.5</f>
        <v>32937.925999999999</v>
      </c>
      <c r="AB85" s="1" t="s">
        <v>47</v>
      </c>
      <c r="AC85" s="1">
        <v>9</v>
      </c>
      <c r="AE85" s="1" t="s">
        <v>58</v>
      </c>
      <c r="AG85" s="1" t="s">
        <v>49</v>
      </c>
    </row>
    <row r="86" spans="1:33">
      <c r="A86" s="1" t="s">
        <v>80</v>
      </c>
      <c r="B86" s="2" t="s">
        <v>46</v>
      </c>
      <c r="C86" s="60">
        <v>47968.356</v>
      </c>
      <c r="D86" s="60"/>
      <c r="E86" s="1">
        <f>+(C86-C$7)/C$8</f>
        <v>2313.9996620570055</v>
      </c>
      <c r="F86" s="1">
        <f>ROUND(2*E86,0)/2</f>
        <v>2314</v>
      </c>
      <c r="G86" s="1">
        <f>+C86-(C$7+F86*C$8)</f>
        <v>-1.582000040798448E-4</v>
      </c>
      <c r="I86" s="1">
        <f>G86</f>
        <v>-1.582000040798448E-4</v>
      </c>
      <c r="Q86" s="85">
        <f>+C86-15018.5</f>
        <v>32949.856</v>
      </c>
      <c r="AB86" s="1" t="s">
        <v>47</v>
      </c>
      <c r="AC86" s="1">
        <v>9</v>
      </c>
      <c r="AE86" s="1" t="s">
        <v>58</v>
      </c>
      <c r="AG86" s="1" t="s">
        <v>49</v>
      </c>
    </row>
    <row r="87" spans="1:33">
      <c r="A87" s="1" t="s">
        <v>78</v>
      </c>
      <c r="B87" s="2"/>
      <c r="C87" s="60">
        <v>47970.464</v>
      </c>
      <c r="D87" s="60"/>
      <c r="E87" s="1">
        <f>+(C87-C$7)/C$8</f>
        <v>2318.5027203128652</v>
      </c>
      <c r="F87" s="1">
        <f>ROUND(2*E87,0)/2</f>
        <v>2318.5</v>
      </c>
      <c r="G87" s="1">
        <f>+C87-(C$7+F87*C$8)</f>
        <v>1.2734499978250824E-3</v>
      </c>
      <c r="J87" s="1">
        <f>G87</f>
        <v>1.2734499978250824E-3</v>
      </c>
      <c r="Q87" s="85">
        <f>+C87-15018.5</f>
        <v>32951.964</v>
      </c>
      <c r="AB87" s="1" t="s">
        <v>47</v>
      </c>
      <c r="AG87" s="1" t="s">
        <v>45</v>
      </c>
    </row>
    <row r="88" spans="1:33">
      <c r="A88" s="1" t="s">
        <v>81</v>
      </c>
      <c r="B88" s="2" t="s">
        <v>46</v>
      </c>
      <c r="C88" s="60">
        <v>47983.334000000003</v>
      </c>
      <c r="D88" s="60"/>
      <c r="E88" s="1">
        <f>+(C88-C$7)/C$8</f>
        <v>2345.9953008408179</v>
      </c>
      <c r="F88" s="1">
        <f>ROUND(2*E88,0)/2</f>
        <v>2346</v>
      </c>
      <c r="G88" s="1">
        <f>+C88-(C$7+F88*C$8)</f>
        <v>-2.1998000011080876E-3</v>
      </c>
      <c r="I88" s="1">
        <f>G88</f>
        <v>-2.1998000011080876E-3</v>
      </c>
      <c r="Q88" s="85">
        <f>+C88-15018.5</f>
        <v>32964.834000000003</v>
      </c>
      <c r="AB88" s="1" t="s">
        <v>47</v>
      </c>
      <c r="AC88" s="1">
        <v>10</v>
      </c>
      <c r="AE88" s="1" t="s">
        <v>58</v>
      </c>
      <c r="AG88" s="1" t="s">
        <v>49</v>
      </c>
    </row>
    <row r="89" spans="1:33">
      <c r="A89" s="1" t="s">
        <v>78</v>
      </c>
      <c r="B89" s="2" t="s">
        <v>46</v>
      </c>
      <c r="C89" s="60">
        <v>47995.506999999998</v>
      </c>
      <c r="D89" s="60"/>
      <c r="E89" s="1">
        <f>+(C89-C$7)/C$8</f>
        <v>2371.9989669454467</v>
      </c>
      <c r="F89" s="1">
        <f>ROUND(2*E89,0)/2</f>
        <v>2372</v>
      </c>
      <c r="G89" s="1">
        <f>+C89-(C$7+F89*C$8)</f>
        <v>-4.836000080103986E-4</v>
      </c>
      <c r="J89" s="1">
        <f>G89</f>
        <v>-4.836000080103986E-4</v>
      </c>
      <c r="Q89" s="85">
        <f>+C89-15018.5</f>
        <v>32977.006999999998</v>
      </c>
      <c r="AB89" s="1" t="s">
        <v>47</v>
      </c>
      <c r="AG89" s="1" t="s">
        <v>45</v>
      </c>
    </row>
    <row r="90" spans="1:33">
      <c r="A90" s="1" t="s">
        <v>78</v>
      </c>
      <c r="B90" s="2" t="s">
        <v>46</v>
      </c>
      <c r="C90" s="60">
        <v>48011.41</v>
      </c>
      <c r="D90" s="60"/>
      <c r="E90" s="1">
        <f>+(C90-C$7)/C$8</f>
        <v>2405.9705681992232</v>
      </c>
      <c r="F90" s="1">
        <f>ROUND(2*E90,0)/2</f>
        <v>2406</v>
      </c>
      <c r="G90" s="1">
        <f>+C90-(C$7+F90*C$8)</f>
        <v>-1.3777799998933915E-2</v>
      </c>
      <c r="J90" s="1">
        <f>G90</f>
        <v>-1.3777799998933915E-2</v>
      </c>
      <c r="Q90" s="85">
        <f>+C90-15018.5</f>
        <v>32992.910000000003</v>
      </c>
      <c r="AB90" s="1" t="s">
        <v>47</v>
      </c>
      <c r="AG90" s="1" t="s">
        <v>45</v>
      </c>
    </row>
    <row r="91" spans="1:33">
      <c r="A91" s="1" t="s">
        <v>78</v>
      </c>
      <c r="B91" s="2" t="s">
        <v>46</v>
      </c>
      <c r="C91" s="60">
        <v>48011.415999999997</v>
      </c>
      <c r="D91" s="60"/>
      <c r="E91" s="1">
        <f>+(C91-C$7)/C$8</f>
        <v>2405.9833852530692</v>
      </c>
      <c r="F91" s="1">
        <f>ROUND(2*E91,0)/2</f>
        <v>2406</v>
      </c>
      <c r="G91" s="1">
        <f>+C91-(C$7+F91*C$8)</f>
        <v>-7.7778000049875118E-3</v>
      </c>
      <c r="J91" s="1">
        <f>G91</f>
        <v>-7.7778000049875118E-3</v>
      </c>
      <c r="Q91" s="85">
        <f>+C91-15018.5</f>
        <v>32992.915999999997</v>
      </c>
      <c r="AB91" s="1" t="s">
        <v>47</v>
      </c>
      <c r="AG91" s="1" t="s">
        <v>45</v>
      </c>
    </row>
    <row r="92" spans="1:33">
      <c r="A92" s="1" t="s">
        <v>81</v>
      </c>
      <c r="B92" s="2" t="s">
        <v>46</v>
      </c>
      <c r="C92" s="60">
        <v>48011.42</v>
      </c>
      <c r="D92" s="60"/>
      <c r="E92" s="1">
        <f>+(C92-C$7)/C$8</f>
        <v>2405.9919299556441</v>
      </c>
      <c r="F92" s="1">
        <f>ROUND(2*E92,0)/2</f>
        <v>2406</v>
      </c>
      <c r="G92" s="1">
        <f>+C92-(C$7+F92*C$8)</f>
        <v>-3.7778000041726045E-3</v>
      </c>
      <c r="I92" s="1">
        <f>G92</f>
        <v>-3.7778000041726045E-3</v>
      </c>
      <c r="Q92" s="85">
        <f>+C92-15018.5</f>
        <v>32992.92</v>
      </c>
      <c r="AB92" s="1" t="s">
        <v>47</v>
      </c>
      <c r="AC92" s="1">
        <v>8</v>
      </c>
      <c r="AE92" s="1" t="s">
        <v>58</v>
      </c>
      <c r="AG92" s="1" t="s">
        <v>49</v>
      </c>
    </row>
    <row r="93" spans="1:33">
      <c r="A93" s="1" t="s">
        <v>81</v>
      </c>
      <c r="B93" s="2"/>
      <c r="C93" s="60">
        <v>48015.400999999998</v>
      </c>
      <c r="D93" s="60"/>
      <c r="E93" s="1">
        <f>+(C93-C$7)/C$8</f>
        <v>2414.4960451912111</v>
      </c>
      <c r="F93" s="1">
        <f>ROUND(2*E93,0)/2</f>
        <v>2414.5</v>
      </c>
      <c r="G93" s="1">
        <f>+C93-(C$7+F93*C$8)</f>
        <v>-1.851350003562402E-3</v>
      </c>
      <c r="I93" s="1">
        <f>G93</f>
        <v>-1.851350003562402E-3</v>
      </c>
      <c r="Q93" s="85">
        <f>+C93-15018.5</f>
        <v>32996.900999999998</v>
      </c>
      <c r="AB93" s="1" t="s">
        <v>47</v>
      </c>
      <c r="AC93" s="1">
        <v>6</v>
      </c>
      <c r="AE93" s="1" t="s">
        <v>58</v>
      </c>
      <c r="AG93" s="1" t="s">
        <v>49</v>
      </c>
    </row>
    <row r="94" spans="1:33">
      <c r="A94" s="1" t="s">
        <v>78</v>
      </c>
      <c r="B94" s="2" t="s">
        <v>46</v>
      </c>
      <c r="C94" s="60">
        <v>48273.567000000003</v>
      </c>
      <c r="D94" s="60"/>
      <c r="E94" s="1">
        <f>+(C94-C$7)/C$8</f>
        <v>2965.9839662928557</v>
      </c>
      <c r="F94" s="1">
        <f>ROUND(2*E94,0)/2</f>
        <v>2966</v>
      </c>
      <c r="G94" s="1">
        <f>+C94-(C$7+F94*C$8)</f>
        <v>-7.5058000002172776E-3</v>
      </c>
      <c r="J94" s="1">
        <f>G94</f>
        <v>-7.5058000002172776E-3</v>
      </c>
      <c r="Q94" s="85">
        <f>+C94-15018.5</f>
        <v>33255.067000000003</v>
      </c>
      <c r="AB94" s="1" t="s">
        <v>47</v>
      </c>
      <c r="AG94" s="1" t="s">
        <v>45</v>
      </c>
    </row>
    <row r="95" spans="1:33">
      <c r="A95" s="1" t="s">
        <v>78</v>
      </c>
      <c r="B95" s="2" t="s">
        <v>46</v>
      </c>
      <c r="C95" s="60">
        <v>48275.442000000003</v>
      </c>
      <c r="D95" s="60"/>
      <c r="E95" s="1">
        <f>+(C95-C$7)/C$8</f>
        <v>2969.9892956238505</v>
      </c>
      <c r="F95" s="1">
        <f>ROUND(2*E95,0)/2</f>
        <v>2970</v>
      </c>
      <c r="G95" s="1">
        <f>+C95-(C$7+F95*C$8)</f>
        <v>-5.0110000011045486E-3</v>
      </c>
      <c r="J95" s="1">
        <f>G95</f>
        <v>-5.0110000011045486E-3</v>
      </c>
      <c r="Q95" s="85">
        <f>+C95-15018.5</f>
        <v>33256.942000000003</v>
      </c>
      <c r="AB95" s="1" t="s">
        <v>47</v>
      </c>
      <c r="AG95" s="1" t="s">
        <v>45</v>
      </c>
    </row>
    <row r="96" spans="1:33">
      <c r="A96" s="1" t="s">
        <v>78</v>
      </c>
      <c r="B96" s="2" t="s">
        <v>46</v>
      </c>
      <c r="C96" s="60">
        <v>48281.502</v>
      </c>
      <c r="D96" s="60"/>
      <c r="E96" s="1">
        <f>+(C96-C$7)/C$8</f>
        <v>2982.9345200216198</v>
      </c>
      <c r="F96" s="1">
        <f>ROUND(2*E96,0)/2</f>
        <v>2983</v>
      </c>
      <c r="G96" s="1">
        <f>+C96-(C$7+F96*C$8)</f>
        <v>-3.0652900000859518E-2</v>
      </c>
      <c r="J96" s="1">
        <f>G96</f>
        <v>-3.0652900000859518E-2</v>
      </c>
      <c r="Q96" s="85">
        <f>+C96-15018.5</f>
        <v>33263.002</v>
      </c>
      <c r="AB96" s="1" t="s">
        <v>47</v>
      </c>
      <c r="AG96" s="1" t="s">
        <v>45</v>
      </c>
    </row>
    <row r="97" spans="1:33">
      <c r="A97" s="1" t="s">
        <v>78</v>
      </c>
      <c r="B97" s="2"/>
      <c r="C97" s="60">
        <v>48330.438000000002</v>
      </c>
      <c r="D97" s="60"/>
      <c r="E97" s="1">
        <f>+(C97-C$7)/C$8</f>
        <v>3087.470411297119</v>
      </c>
      <c r="F97" s="1">
        <f>ROUND(2*E97,0)/2</f>
        <v>3087.5</v>
      </c>
      <c r="G97" s="1">
        <f>+C97-(C$7+F97*C$8)</f>
        <v>-1.3851250005245674E-2</v>
      </c>
      <c r="J97" s="1">
        <f>G97</f>
        <v>-1.3851250005245674E-2</v>
      </c>
      <c r="Q97" s="85">
        <f>+C97-15018.5</f>
        <v>33311.938000000002</v>
      </c>
      <c r="AB97" s="1" t="s">
        <v>47</v>
      </c>
      <c r="AG97" s="1" t="s">
        <v>45</v>
      </c>
    </row>
    <row r="98" spans="1:33">
      <c r="A98" s="1" t="s">
        <v>83</v>
      </c>
      <c r="B98" s="2"/>
      <c r="C98" s="60">
        <v>48331.394999999997</v>
      </c>
      <c r="D98" s="60"/>
      <c r="E98" s="1">
        <f>+(C98-C$7)/C$8</f>
        <v>3089.5147313876473</v>
      </c>
      <c r="F98" s="1">
        <f>ROUND(2*E98,0)/2</f>
        <v>3089.5</v>
      </c>
      <c r="G98" s="1">
        <f>+C98-(C$7+F98*C$8)</f>
        <v>6.8961499928263947E-3</v>
      </c>
      <c r="I98" s="1">
        <f>G98</f>
        <v>6.8961499928263947E-3</v>
      </c>
      <c r="Q98" s="85">
        <f>+C98-15018.5</f>
        <v>33312.894999999997</v>
      </c>
      <c r="AB98" s="1" t="s">
        <v>47</v>
      </c>
      <c r="AC98" s="1">
        <v>7</v>
      </c>
      <c r="AE98" s="1" t="s">
        <v>58</v>
      </c>
      <c r="AG98" s="1" t="s">
        <v>49</v>
      </c>
    </row>
    <row r="99" spans="1:33">
      <c r="A99" s="1" t="s">
        <v>83</v>
      </c>
      <c r="B99" s="2"/>
      <c r="C99" s="60">
        <v>48361.358999999997</v>
      </c>
      <c r="D99" s="60"/>
      <c r="E99" s="1">
        <f>+(C99-C$7)/C$8</f>
        <v>3153.5230983604065</v>
      </c>
      <c r="F99" s="1">
        <f>ROUND(2*E99,0)/2</f>
        <v>3153.5</v>
      </c>
      <c r="G99" s="1">
        <f>+C99-(C$7+F99*C$8)</f>
        <v>1.0812949993123766E-2</v>
      </c>
      <c r="I99" s="1">
        <f>G99</f>
        <v>1.0812949993123766E-2</v>
      </c>
      <c r="Q99" s="85">
        <f>+C99-15018.5</f>
        <v>33342.858999999997</v>
      </c>
      <c r="AB99" s="1" t="s">
        <v>47</v>
      </c>
      <c r="AC99" s="1">
        <v>9</v>
      </c>
      <c r="AE99" s="1" t="s">
        <v>58</v>
      </c>
      <c r="AG99" s="1" t="s">
        <v>49</v>
      </c>
    </row>
    <row r="100" spans="1:33">
      <c r="A100" s="1" t="s">
        <v>78</v>
      </c>
      <c r="B100" s="2" t="s">
        <v>46</v>
      </c>
      <c r="C100" s="60">
        <v>48362.508000000002</v>
      </c>
      <c r="D100" s="60"/>
      <c r="E100" s="1">
        <f>+(C100-C$7)/C$8</f>
        <v>3155.9775641744504</v>
      </c>
      <c r="F100" s="1">
        <f>ROUND(2*E100,0)/2</f>
        <v>3156</v>
      </c>
      <c r="G100" s="1">
        <f>+C100-(C$7+F100*C$8)</f>
        <v>-1.050280000345083E-2</v>
      </c>
      <c r="J100" s="1">
        <f>G100</f>
        <v>-1.050280000345083E-2</v>
      </c>
      <c r="Q100" s="85">
        <f>+C100-15018.5</f>
        <v>33344.008000000002</v>
      </c>
      <c r="AB100" s="1" t="s">
        <v>47</v>
      </c>
      <c r="AG100" s="1" t="s">
        <v>45</v>
      </c>
    </row>
    <row r="101" spans="1:33">
      <c r="A101" s="1" t="s">
        <v>84</v>
      </c>
      <c r="B101" s="2"/>
      <c r="C101" s="60">
        <v>48677.332999999999</v>
      </c>
      <c r="D101" s="60">
        <v>4.0000000000000001E-3</v>
      </c>
      <c r="E101" s="1">
        <f>+(C101-C$7)/C$8</f>
        <v>3828.4990610439859</v>
      </c>
      <c r="F101" s="1">
        <f>ROUND(2*E101,0)/2</f>
        <v>3828.5</v>
      </c>
      <c r="G101" s="1">
        <f>+C101-(C$7+F101*C$8)</f>
        <v>-4.395500072860159E-4</v>
      </c>
      <c r="I101" s="1">
        <f>G101</f>
        <v>-4.395500072860159E-4</v>
      </c>
      <c r="Q101" s="85">
        <f>+C101-15018.5</f>
        <v>33658.832999999999</v>
      </c>
      <c r="AB101" s="1" t="s">
        <v>47</v>
      </c>
      <c r="AC101" s="1">
        <v>8</v>
      </c>
      <c r="AE101" s="1" t="s">
        <v>58</v>
      </c>
      <c r="AG101" s="1" t="s">
        <v>49</v>
      </c>
    </row>
    <row r="102" spans="1:33">
      <c r="A102" s="1" t="s">
        <v>85</v>
      </c>
      <c r="B102" s="2" t="s">
        <v>46</v>
      </c>
      <c r="C102" s="60">
        <v>48688.332999999999</v>
      </c>
      <c r="D102" s="60">
        <v>4.0000000000000001E-3</v>
      </c>
      <c r="E102" s="1">
        <f>+(C102-C$7)/C$8</f>
        <v>3851.9969931191545</v>
      </c>
      <c r="F102" s="1">
        <f>ROUND(2*E102,0)/2</f>
        <v>3852</v>
      </c>
      <c r="G102" s="1">
        <f>+C102-(C$7+F102*C$8)</f>
        <v>-1.4076000079512596E-3</v>
      </c>
      <c r="I102" s="1">
        <f>G102</f>
        <v>-1.4076000079512596E-3</v>
      </c>
      <c r="Q102" s="85">
        <f>+C102-15018.5</f>
        <v>33669.832999999999</v>
      </c>
      <c r="AB102" s="1" t="s">
        <v>47</v>
      </c>
      <c r="AC102" s="1">
        <v>7</v>
      </c>
      <c r="AE102" s="1" t="s">
        <v>58</v>
      </c>
      <c r="AG102" s="1" t="s">
        <v>49</v>
      </c>
    </row>
    <row r="103" spans="1:33">
      <c r="A103" s="1" t="s">
        <v>85</v>
      </c>
      <c r="B103" s="2"/>
      <c r="C103" s="60">
        <v>48720.383000000002</v>
      </c>
      <c r="D103" s="60">
        <v>6.0000000000000001E-3</v>
      </c>
      <c r="E103" s="1">
        <f>+(C103-C$7)/C$8</f>
        <v>3920.4614224836291</v>
      </c>
      <c r="F103" s="1">
        <f>ROUND(2*E103,0)/2</f>
        <v>3920.5</v>
      </c>
      <c r="G103" s="1">
        <f>+C103-(C$7+F103*C$8)</f>
        <v>-1.8059150002954993E-2</v>
      </c>
      <c r="I103" s="1">
        <f>G103</f>
        <v>-1.8059150002954993E-2</v>
      </c>
      <c r="Q103" s="85">
        <f>+C103-15018.5</f>
        <v>33701.883000000002</v>
      </c>
      <c r="AB103" s="1" t="s">
        <v>47</v>
      </c>
      <c r="AC103" s="1">
        <v>11</v>
      </c>
      <c r="AE103" s="1" t="s">
        <v>58</v>
      </c>
      <c r="AG103" s="1" t="s">
        <v>49</v>
      </c>
    </row>
    <row r="104" spans="1:33">
      <c r="A104" s="1" t="s">
        <v>85</v>
      </c>
      <c r="B104" s="2" t="s">
        <v>46</v>
      </c>
      <c r="C104" s="60">
        <v>48739.353000000003</v>
      </c>
      <c r="D104" s="60">
        <v>6.0000000000000001E-3</v>
      </c>
      <c r="E104" s="1">
        <f>+(C104-C$7)/C$8</f>
        <v>3960.9846744350816</v>
      </c>
      <c r="F104" s="1">
        <f>ROUND(2*E104,0)/2</f>
        <v>3961</v>
      </c>
      <c r="G104" s="1">
        <f>+C104-(C$7+F104*C$8)</f>
        <v>-7.1743000007700175E-3</v>
      </c>
      <c r="I104" s="1">
        <f>G104</f>
        <v>-7.1743000007700175E-3</v>
      </c>
      <c r="Q104" s="85">
        <f>+C104-15018.5</f>
        <v>33720.853000000003</v>
      </c>
      <c r="AB104" s="1" t="s">
        <v>47</v>
      </c>
      <c r="AC104" s="1">
        <v>9</v>
      </c>
      <c r="AE104" s="1" t="s">
        <v>58</v>
      </c>
      <c r="AG104" s="1" t="s">
        <v>49</v>
      </c>
    </row>
    <row r="105" spans="1:33">
      <c r="A105" s="1" t="s">
        <v>85</v>
      </c>
      <c r="B105" s="2" t="s">
        <v>46</v>
      </c>
      <c r="C105" s="60">
        <v>48753.392</v>
      </c>
      <c r="D105" s="60">
        <v>4.0000000000000001E-3</v>
      </c>
      <c r="E105" s="1">
        <f>+(C105-C$7)/C$8</f>
        <v>3990.97444428992</v>
      </c>
      <c r="F105" s="1">
        <f>ROUND(2*E105,0)/2</f>
        <v>3991</v>
      </c>
      <c r="G105" s="1">
        <f>+C105-(C$7+F105*C$8)</f>
        <v>-1.1963300006755162E-2</v>
      </c>
      <c r="I105" s="1">
        <f>G105</f>
        <v>-1.1963300006755162E-2</v>
      </c>
      <c r="Q105" s="85">
        <f>+C105-15018.5</f>
        <v>33734.892</v>
      </c>
      <c r="AB105" s="1" t="s">
        <v>47</v>
      </c>
      <c r="AC105" s="1">
        <v>12</v>
      </c>
      <c r="AE105" s="1" t="s">
        <v>58</v>
      </c>
      <c r="AG105" s="1" t="s">
        <v>49</v>
      </c>
    </row>
    <row r="106" spans="1:33">
      <c r="A106" s="1" t="s">
        <v>85</v>
      </c>
      <c r="B106" s="2" t="s">
        <v>46</v>
      </c>
      <c r="C106" s="60">
        <v>48760.421999999999</v>
      </c>
      <c r="D106" s="60">
        <v>5.0000000000000001E-3</v>
      </c>
      <c r="E106" s="1">
        <f>+(C106-C$7)/C$8</f>
        <v>4005.9917590615933</v>
      </c>
      <c r="F106" s="1">
        <f>ROUND(2*E106,0)/2</f>
        <v>4006</v>
      </c>
      <c r="G106" s="1">
        <f>+C106-(C$7+F106*C$8)</f>
        <v>-3.8578000021516345E-3</v>
      </c>
      <c r="I106" s="1">
        <f>G106</f>
        <v>-3.8578000021516345E-3</v>
      </c>
      <c r="Q106" s="85">
        <f>+C106-15018.5</f>
        <v>33741.921999999999</v>
      </c>
      <c r="AB106" s="1" t="s">
        <v>47</v>
      </c>
      <c r="AC106" s="1">
        <v>7</v>
      </c>
      <c r="AE106" s="1" t="s">
        <v>58</v>
      </c>
      <c r="AG106" s="1" t="s">
        <v>49</v>
      </c>
    </row>
    <row r="107" spans="1:33">
      <c r="A107" s="1" t="s">
        <v>78</v>
      </c>
      <c r="B107" s="2" t="s">
        <v>46</v>
      </c>
      <c r="C107" s="60">
        <v>49018.358</v>
      </c>
      <c r="D107" s="60"/>
      <c r="E107" s="1">
        <f>+(C107-C$7)/C$8</f>
        <v>4556.9883597652952</v>
      </c>
      <c r="F107" s="1">
        <f>ROUND(2*E107,0)/2</f>
        <v>4557</v>
      </c>
      <c r="G107" s="1">
        <f>+C107-(C$7+F107*C$8)</f>
        <v>-5.4491000046255067E-3</v>
      </c>
      <c r="J107" s="1">
        <f>G107</f>
        <v>-5.4491000046255067E-3</v>
      </c>
      <c r="Q107" s="85">
        <f>+C107-15018.5</f>
        <v>33999.858</v>
      </c>
      <c r="AB107" s="1" t="s">
        <v>47</v>
      </c>
      <c r="AG107" s="1" t="s">
        <v>45</v>
      </c>
    </row>
    <row r="108" spans="1:33">
      <c r="A108" s="1" t="s">
        <v>87</v>
      </c>
      <c r="B108" s="2" t="s">
        <v>46</v>
      </c>
      <c r="C108" s="60">
        <v>49055.351999999999</v>
      </c>
      <c r="D108" s="60">
        <v>5.0000000000000001E-3</v>
      </c>
      <c r="E108" s="1">
        <f>+(C108-C$7)/C$8</f>
        <v>4636.0140415097285</v>
      </c>
      <c r="F108" s="1">
        <f>ROUND(2*E108,0)/2</f>
        <v>4636</v>
      </c>
      <c r="G108" s="1">
        <f>+C108-(C$7+F108*C$8)</f>
        <v>6.5731999929994345E-3</v>
      </c>
      <c r="I108" s="1">
        <f>G108</f>
        <v>6.5731999929994345E-3</v>
      </c>
      <c r="Q108" s="85">
        <f>+C108-15018.5</f>
        <v>34036.851999999999</v>
      </c>
      <c r="AB108" s="1" t="s">
        <v>47</v>
      </c>
      <c r="AC108" s="1">
        <v>7</v>
      </c>
      <c r="AE108" s="1" t="s">
        <v>58</v>
      </c>
      <c r="AG108" s="1" t="s">
        <v>49</v>
      </c>
    </row>
    <row r="109" spans="1:33">
      <c r="A109" s="1" t="s">
        <v>78</v>
      </c>
      <c r="B109" s="2" t="s">
        <v>46</v>
      </c>
      <c r="C109" s="60">
        <v>49061.415000000001</v>
      </c>
      <c r="D109" s="60"/>
      <c r="E109" s="1">
        <f>+(C109-C$7)/C$8</f>
        <v>4648.9656744344366</v>
      </c>
      <c r="F109" s="1">
        <f>ROUND(2*E109,0)/2</f>
        <v>4649</v>
      </c>
      <c r="G109" s="1">
        <f>+C109-(C$7+F109*C$8)</f>
        <v>-1.6068700002506375E-2</v>
      </c>
      <c r="J109" s="1">
        <f>G109</f>
        <v>-1.6068700002506375E-2</v>
      </c>
      <c r="Q109" s="85">
        <f>+C109-15018.5</f>
        <v>34042.915000000001</v>
      </c>
      <c r="AB109" s="1" t="s">
        <v>47</v>
      </c>
      <c r="AG109" s="1" t="s">
        <v>45</v>
      </c>
    </row>
    <row r="110" spans="1:33">
      <c r="A110" s="1" t="s">
        <v>89</v>
      </c>
      <c r="B110" s="2" t="s">
        <v>46</v>
      </c>
      <c r="C110" s="60">
        <v>49076.409</v>
      </c>
      <c r="D110" s="60">
        <v>5.0000000000000001E-3</v>
      </c>
      <c r="E110" s="1">
        <f>+(C110-C$7)/C$8</f>
        <v>4680.9954920285318</v>
      </c>
      <c r="F110" s="1">
        <f>ROUND(2*E110,0)/2</f>
        <v>4681</v>
      </c>
      <c r="G110" s="1">
        <f>+C110-(C$7+F110*C$8)</f>
        <v>-2.1103000035509467E-3</v>
      </c>
      <c r="I110" s="1">
        <f>G110</f>
        <v>-2.1103000035509467E-3</v>
      </c>
      <c r="Q110" s="85">
        <f>+C110-15018.5</f>
        <v>34057.909</v>
      </c>
      <c r="AB110" s="1" t="s">
        <v>47</v>
      </c>
      <c r="AC110" s="1">
        <v>7</v>
      </c>
      <c r="AE110" s="1" t="s">
        <v>58</v>
      </c>
      <c r="AG110" s="1" t="s">
        <v>49</v>
      </c>
    </row>
    <row r="111" spans="1:33">
      <c r="A111" s="1" t="s">
        <v>78</v>
      </c>
      <c r="B111" s="2"/>
      <c r="C111" s="60">
        <v>49080.392999999996</v>
      </c>
      <c r="D111" s="60"/>
      <c r="E111" s="1">
        <f>+(C111-C$7)/C$8</f>
        <v>4689.506015791022</v>
      </c>
      <c r="F111" s="1">
        <f>ROUND(2*E111,0)/2</f>
        <v>4689.5</v>
      </c>
      <c r="G111" s="1">
        <f>+C111-(C$7+F111*C$8)</f>
        <v>2.8161499940324575E-3</v>
      </c>
      <c r="J111" s="1">
        <f>G111</f>
        <v>2.8161499940324575E-3</v>
      </c>
      <c r="Q111" s="85">
        <f>+C111-15018.5</f>
        <v>34061.892999999996</v>
      </c>
      <c r="AB111" s="1" t="s">
        <v>47</v>
      </c>
      <c r="AG111" s="1" t="s">
        <v>45</v>
      </c>
    </row>
    <row r="112" spans="1:33">
      <c r="A112" s="1" t="s">
        <v>89</v>
      </c>
      <c r="B112" s="2" t="s">
        <v>46</v>
      </c>
      <c r="C112" s="60">
        <v>49092.330999999998</v>
      </c>
      <c r="D112" s="60">
        <v>4.0000000000000001E-3</v>
      </c>
      <c r="E112" s="1">
        <f>+(C112-C$7)/C$8</f>
        <v>4715.0076806195138</v>
      </c>
      <c r="F112" s="1">
        <f>ROUND(2*E112,0)/2</f>
        <v>4715</v>
      </c>
      <c r="G112" s="1">
        <f>+C112-(C$7+F112*C$8)</f>
        <v>3.5954999984824099E-3</v>
      </c>
      <c r="I112" s="1">
        <f>G112</f>
        <v>3.5954999984824099E-3</v>
      </c>
      <c r="O112" s="1">
        <f ca="1">+C$11+C$12*F112</f>
        <v>-7.6550546002392816E-3</v>
      </c>
      <c r="Q112" s="85">
        <f>+C112-15018.5</f>
        <v>34073.830999999998</v>
      </c>
      <c r="AB112" s="1" t="s">
        <v>47</v>
      </c>
      <c r="AC112" s="1">
        <v>8</v>
      </c>
      <c r="AE112" s="1" t="s">
        <v>58</v>
      </c>
      <c r="AG112" s="1" t="s">
        <v>49</v>
      </c>
    </row>
    <row r="113" spans="1:33">
      <c r="A113" s="1" t="s">
        <v>78</v>
      </c>
      <c r="B113" s="2" t="s">
        <v>46</v>
      </c>
      <c r="C113" s="60">
        <v>49126.493000000002</v>
      </c>
      <c r="D113" s="60"/>
      <c r="E113" s="1">
        <f>+(C113-C$7)/C$8</f>
        <v>4787.9837129424232</v>
      </c>
      <c r="F113" s="1">
        <f>ROUND(2*E113,0)/2</f>
        <v>4788</v>
      </c>
      <c r="G113" s="1">
        <f>+C113-(C$7+F113*C$8)</f>
        <v>-7.6244000010774471E-3</v>
      </c>
      <c r="J113" s="1">
        <f>G113</f>
        <v>-7.6244000010774471E-3</v>
      </c>
      <c r="O113" s="1">
        <f ca="1">+C$11+C$12*F113</f>
        <v>-7.4760638974196263E-3</v>
      </c>
      <c r="Q113" s="85">
        <f>+C113-15018.5</f>
        <v>34107.993000000002</v>
      </c>
      <c r="AB113" s="1" t="s">
        <v>47</v>
      </c>
      <c r="AG113" s="1" t="s">
        <v>45</v>
      </c>
    </row>
    <row r="114" spans="1:33">
      <c r="A114" s="1" t="s">
        <v>78</v>
      </c>
      <c r="B114" s="2" t="s">
        <v>46</v>
      </c>
      <c r="C114" s="60">
        <v>49368.523999999998</v>
      </c>
      <c r="D114" s="60"/>
      <c r="E114" s="1">
        <f>+(C114-C$7)/C$8</f>
        <v>5305.0044400410616</v>
      </c>
      <c r="F114" s="1">
        <f>ROUND(2*E114,0)/2</f>
        <v>5305</v>
      </c>
      <c r="G114" s="1">
        <f>+C114-(C$7+F114*C$8)</f>
        <v>2.0784999942407012E-3</v>
      </c>
      <c r="J114" s="1">
        <f>G114</f>
        <v>2.0784999942407012E-3</v>
      </c>
      <c r="O114" s="1">
        <f ca="1">+C$11+C$12*F114</f>
        <v>-6.2084174130667222E-3</v>
      </c>
      <c r="Q114" s="85">
        <f>+C114-15018.5</f>
        <v>34350.023999999998</v>
      </c>
      <c r="AB114" s="1" t="s">
        <v>47</v>
      </c>
      <c r="AG114" s="1" t="s">
        <v>45</v>
      </c>
    </row>
    <row r="115" spans="1:33">
      <c r="A115" s="1" t="s">
        <v>78</v>
      </c>
      <c r="B115" s="2"/>
      <c r="C115" s="60">
        <v>49374.360999999997</v>
      </c>
      <c r="D115" s="60"/>
      <c r="E115" s="1">
        <f>+(C115-C$7)/C$8</f>
        <v>5317.4732972704023</v>
      </c>
      <c r="F115" s="1">
        <f>ROUND(2*E115,0)/2</f>
        <v>5317.5</v>
      </c>
      <c r="G115" s="1">
        <f>+C115-(C$7+F115*C$8)</f>
        <v>-1.2500250006269198E-2</v>
      </c>
      <c r="J115" s="1">
        <f>G115</f>
        <v>-1.2500250006269198E-2</v>
      </c>
      <c r="O115" s="1">
        <f ca="1">+C$11+C$12*F115</f>
        <v>-6.1777683201181509E-3</v>
      </c>
      <c r="Q115" s="85">
        <f>+C115-15018.5</f>
        <v>34355.860999999997</v>
      </c>
      <c r="AB115" s="1" t="s">
        <v>47</v>
      </c>
      <c r="AG115" s="1" t="s">
        <v>45</v>
      </c>
    </row>
    <row r="116" spans="1:33">
      <c r="A116" s="1" t="s">
        <v>78</v>
      </c>
      <c r="B116" s="2"/>
      <c r="C116" s="60">
        <v>49374.368999999999</v>
      </c>
      <c r="D116" s="60"/>
      <c r="E116" s="1">
        <f>+(C116-C$7)/C$8</f>
        <v>5317.4903866755512</v>
      </c>
      <c r="F116" s="1">
        <f>ROUND(2*E116,0)/2</f>
        <v>5317.5</v>
      </c>
      <c r="G116" s="1">
        <f>+C116-(C$7+F116*C$8)</f>
        <v>-4.5002500046393834E-3</v>
      </c>
      <c r="J116" s="1">
        <f>G116</f>
        <v>-4.5002500046393834E-3</v>
      </c>
      <c r="O116" s="1">
        <f ca="1">+C$11+C$12*F116</f>
        <v>-6.1777683201181509E-3</v>
      </c>
      <c r="Q116" s="85">
        <f>+C116-15018.5</f>
        <v>34355.868999999999</v>
      </c>
      <c r="AB116" s="1" t="s">
        <v>47</v>
      </c>
      <c r="AG116" s="1" t="s">
        <v>45</v>
      </c>
    </row>
    <row r="117" spans="1:33">
      <c r="A117" s="1" t="s">
        <v>78</v>
      </c>
      <c r="B117" s="2"/>
      <c r="C117" s="60">
        <v>49374.375999999997</v>
      </c>
      <c r="D117" s="60"/>
      <c r="E117" s="1">
        <f>+(C117-C$7)/C$8</f>
        <v>5317.5053399050494</v>
      </c>
      <c r="F117" s="1">
        <f>ROUND(2*E117,0)/2</f>
        <v>5317.5</v>
      </c>
      <c r="G117" s="1">
        <f>+C117-(C$7+F117*C$8)</f>
        <v>2.4997499931487255E-3</v>
      </c>
      <c r="J117" s="1">
        <f>G117</f>
        <v>2.4997499931487255E-3</v>
      </c>
      <c r="O117" s="1">
        <f ca="1">+C$11+C$12*F117</f>
        <v>-6.1777683201181509E-3</v>
      </c>
      <c r="Q117" s="85">
        <f>+C117-15018.5</f>
        <v>34355.875999999997</v>
      </c>
      <c r="AB117" s="1" t="s">
        <v>47</v>
      </c>
      <c r="AG117" s="1" t="s">
        <v>45</v>
      </c>
    </row>
    <row r="118" spans="1:33">
      <c r="A118" s="1" t="s">
        <v>78</v>
      </c>
      <c r="B118" s="2"/>
      <c r="C118" s="60">
        <v>49374.377999999997</v>
      </c>
      <c r="D118" s="60"/>
      <c r="E118" s="1">
        <f>+(C118-C$7)/C$8</f>
        <v>5317.5096122563364</v>
      </c>
      <c r="F118" s="1">
        <f>ROUND(2*E118,0)/2</f>
        <v>5317.5</v>
      </c>
      <c r="G118" s="1">
        <f>+C118-(C$7+F118*C$8)</f>
        <v>4.4997499935561791E-3</v>
      </c>
      <c r="J118" s="1">
        <f>G118</f>
        <v>4.4997499935561791E-3</v>
      </c>
      <c r="O118" s="1">
        <f ca="1">+C$11+C$12*F118</f>
        <v>-6.1777683201181509E-3</v>
      </c>
      <c r="Q118" s="85">
        <f>+C118-15018.5</f>
        <v>34355.877999999997</v>
      </c>
      <c r="AB118" s="1" t="s">
        <v>47</v>
      </c>
      <c r="AG118" s="1" t="s">
        <v>45</v>
      </c>
    </row>
    <row r="119" spans="1:33">
      <c r="A119" s="1" t="s">
        <v>93</v>
      </c>
      <c r="B119" s="2" t="s">
        <v>46</v>
      </c>
      <c r="C119" s="60">
        <v>49421.417000000001</v>
      </c>
      <c r="D119" s="60"/>
      <c r="E119" s="1">
        <f>+(C119-C$7)/C$8</f>
        <v>5417.9931783366965</v>
      </c>
      <c r="F119" s="1">
        <f>ROUND(2*E119,0)/2</f>
        <v>5418</v>
      </c>
      <c r="G119" s="1">
        <f>+C119-(C$7+F119*C$8)</f>
        <v>-3.1933999998727813E-3</v>
      </c>
      <c r="I119" s="1">
        <f>G119</f>
        <v>-3.1933999998727813E-3</v>
      </c>
      <c r="O119" s="1">
        <f ca="1">+C$11+C$12*F119</f>
        <v>-5.9313496128116389E-3</v>
      </c>
      <c r="Q119" s="85">
        <f>+C119-15018.5</f>
        <v>34402.917000000001</v>
      </c>
      <c r="AB119" s="1" t="s">
        <v>47</v>
      </c>
      <c r="AC119" s="1">
        <v>8</v>
      </c>
      <c r="AE119" s="1" t="s">
        <v>58</v>
      </c>
      <c r="AG119" s="1" t="s">
        <v>49</v>
      </c>
    </row>
    <row r="120" spans="1:33">
      <c r="A120" s="1" t="s">
        <v>78</v>
      </c>
      <c r="B120" s="2" t="s">
        <v>46</v>
      </c>
      <c r="C120" s="60">
        <v>49463.552000000003</v>
      </c>
      <c r="D120" s="60"/>
      <c r="E120" s="1">
        <f>+(C120-C$7)/C$8</f>
        <v>5508.000939062812</v>
      </c>
      <c r="F120" s="1">
        <f>ROUND(2*E120,0)/2</f>
        <v>5508</v>
      </c>
      <c r="G120" s="1">
        <f>+C120-(C$7+F120*C$8)</f>
        <v>4.3960000039078295E-4</v>
      </c>
      <c r="J120" s="1">
        <f>G120</f>
        <v>4.3960000039078295E-4</v>
      </c>
      <c r="O120" s="1">
        <f ca="1">+C$11+C$12*F120</f>
        <v>-5.7106761435819272E-3</v>
      </c>
      <c r="Q120" s="85">
        <f>+C120-15018.5</f>
        <v>34445.052000000003</v>
      </c>
      <c r="AB120" s="1" t="s">
        <v>47</v>
      </c>
      <c r="AG120" s="1" t="s">
        <v>45</v>
      </c>
    </row>
    <row r="121" spans="1:33">
      <c r="A121" s="1" t="s">
        <v>93</v>
      </c>
      <c r="B121" s="2" t="s">
        <v>46</v>
      </c>
      <c r="C121" s="60">
        <v>49472.447999999997</v>
      </c>
      <c r="D121" s="60"/>
      <c r="E121" s="1">
        <f>+(C121-C$7)/C$8</f>
        <v>5527.0043575846803</v>
      </c>
      <c r="F121" s="1">
        <f>ROUND(2*E121,0)/2</f>
        <v>5527</v>
      </c>
      <c r="G121" s="1">
        <f>+C121-(C$7+F121*C$8)</f>
        <v>2.0398999913595617E-3</v>
      </c>
      <c r="I121" s="1">
        <f>G121</f>
        <v>2.0398999913595617E-3</v>
      </c>
      <c r="O121" s="1">
        <f ca="1">+C$11+C$12*F121</f>
        <v>-5.6640895223000979E-3</v>
      </c>
      <c r="Q121" s="85">
        <f>+C121-15018.5</f>
        <v>34453.947999999997</v>
      </c>
      <c r="AB121" s="1" t="s">
        <v>47</v>
      </c>
      <c r="AC121" s="1">
        <v>9</v>
      </c>
      <c r="AE121" s="1" t="s">
        <v>58</v>
      </c>
      <c r="AG121" s="1" t="s">
        <v>49</v>
      </c>
    </row>
    <row r="122" spans="1:33">
      <c r="A122" s="1" t="s">
        <v>93</v>
      </c>
      <c r="B122" s="2"/>
      <c r="C122" s="60">
        <v>49484.377999999997</v>
      </c>
      <c r="D122" s="60"/>
      <c r="E122" s="1">
        <f>+(C122-C$7)/C$8</f>
        <v>5552.4889330080223</v>
      </c>
      <c r="F122" s="1">
        <f>ROUND(2*E122,0)/2</f>
        <v>5552.5</v>
      </c>
      <c r="G122" s="1">
        <f>+C122-(C$7+F122*C$8)</f>
        <v>-5.1807500058203004E-3</v>
      </c>
      <c r="I122" s="1">
        <f>G122</f>
        <v>-5.1807500058203004E-3</v>
      </c>
      <c r="O122" s="1">
        <f ca="1">+C$11+C$12*F122</f>
        <v>-5.6015653726850141E-3</v>
      </c>
      <c r="Q122" s="85">
        <f>+C122-15018.5</f>
        <v>34465.877999999997</v>
      </c>
      <c r="AB122" s="1" t="s">
        <v>47</v>
      </c>
      <c r="AC122" s="1">
        <v>7</v>
      </c>
      <c r="AE122" s="1" t="s">
        <v>58</v>
      </c>
      <c r="AG122" s="1" t="s">
        <v>49</v>
      </c>
    </row>
    <row r="123" spans="1:33">
      <c r="A123" s="1" t="s">
        <v>95</v>
      </c>
      <c r="B123" s="2"/>
      <c r="C123" s="60">
        <v>49778.362999999998</v>
      </c>
      <c r="D123" s="60">
        <v>5.0000000000000001E-3</v>
      </c>
      <c r="E123" s="1">
        <f>+(C123-C$7)/C$8</f>
        <v>6180.4925294733366</v>
      </c>
      <c r="F123" s="1">
        <f>ROUND(2*E123,0)/2</f>
        <v>6180.5</v>
      </c>
      <c r="G123" s="1">
        <f>+C123-(C$7+F123*C$8)</f>
        <v>-3.4971500062965788E-3</v>
      </c>
      <c r="I123" s="1">
        <f>G123</f>
        <v>-3.4971500062965788E-3</v>
      </c>
      <c r="O123" s="1">
        <f ca="1">+C$11+C$12*F123</f>
        <v>-4.0617549429487979E-3</v>
      </c>
      <c r="Q123" s="85">
        <f>+C123-15018.5</f>
        <v>34759.862999999998</v>
      </c>
      <c r="AB123" s="1" t="s">
        <v>47</v>
      </c>
      <c r="AC123" s="1">
        <v>6</v>
      </c>
      <c r="AE123" s="1" t="s">
        <v>58</v>
      </c>
      <c r="AG123" s="1" t="s">
        <v>49</v>
      </c>
    </row>
    <row r="124" spans="1:33">
      <c r="A124" s="1" t="s">
        <v>95</v>
      </c>
      <c r="B124" s="2"/>
      <c r="C124" s="60">
        <v>49793.347000000002</v>
      </c>
      <c r="D124" s="60">
        <v>4.0000000000000001E-3</v>
      </c>
      <c r="E124" s="1">
        <f>+(C124-C$7)/C$8</f>
        <v>6212.5009853110114</v>
      </c>
      <c r="F124" s="1">
        <f>ROUND(2*E124,0)/2</f>
        <v>6212.5</v>
      </c>
      <c r="G124" s="1">
        <f>+C124-(C$7+F124*C$8)</f>
        <v>4.6124999789753929E-4</v>
      </c>
      <c r="I124" s="1">
        <f>G124</f>
        <v>4.6124999789753929E-4</v>
      </c>
      <c r="O124" s="1">
        <f ca="1">+C$11+C$12*F124</f>
        <v>-3.9832932650004562E-3</v>
      </c>
      <c r="Q124" s="85">
        <f>+C124-15018.5</f>
        <v>34774.847000000002</v>
      </c>
      <c r="AB124" s="1" t="s">
        <v>47</v>
      </c>
      <c r="AC124" s="1">
        <v>8</v>
      </c>
      <c r="AE124" s="1" t="s">
        <v>58</v>
      </c>
      <c r="AG124" s="1" t="s">
        <v>49</v>
      </c>
    </row>
    <row r="125" spans="1:33">
      <c r="A125" s="1" t="s">
        <v>96</v>
      </c>
      <c r="B125" s="2"/>
      <c r="C125" s="60">
        <v>49799.434000000001</v>
      </c>
      <c r="D125" s="60">
        <v>4.0000000000000001E-3</v>
      </c>
      <c r="E125" s="1">
        <f>+(C125-C$7)/C$8</f>
        <v>6225.5038864511516</v>
      </c>
      <c r="F125" s="1">
        <f>ROUND(2*E125,0)/2</f>
        <v>6225.5</v>
      </c>
      <c r="G125" s="1">
        <f>+C125-(C$7+F125*C$8)</f>
        <v>1.8193500000052154E-3</v>
      </c>
      <c r="I125" s="1">
        <f>G125</f>
        <v>1.8193500000052154E-3</v>
      </c>
      <c r="O125" s="1">
        <f ca="1">+C$11+C$12*F125</f>
        <v>-3.9514182083339421E-3</v>
      </c>
      <c r="Q125" s="85">
        <f>+C125-15018.5</f>
        <v>34780.934000000001</v>
      </c>
      <c r="AB125" s="1" t="s">
        <v>47</v>
      </c>
      <c r="AC125" s="1">
        <v>11</v>
      </c>
      <c r="AE125" s="1" t="s">
        <v>76</v>
      </c>
      <c r="AG125" s="1" t="s">
        <v>49</v>
      </c>
    </row>
    <row r="126" spans="1:33">
      <c r="A126" s="1" t="s">
        <v>97</v>
      </c>
      <c r="B126" s="2"/>
      <c r="C126" s="60">
        <v>49836.413</v>
      </c>
      <c r="D126" s="60">
        <v>4.0000000000000001E-3</v>
      </c>
      <c r="E126" s="1">
        <f>+(C126-C$7)/C$8</f>
        <v>6304.497525560937</v>
      </c>
      <c r="F126" s="1">
        <f>ROUND(2*E126,0)/2</f>
        <v>6304.5</v>
      </c>
      <c r="G126" s="1">
        <f>+C126-(C$7+F126*C$8)</f>
        <v>-1.1583500017877668E-3</v>
      </c>
      <c r="I126" s="1">
        <f>G126</f>
        <v>-1.1583500017877668E-3</v>
      </c>
      <c r="O126" s="1">
        <f ca="1">+C$11+C$12*F126</f>
        <v>-3.7577159408989716E-3</v>
      </c>
      <c r="Q126" s="85">
        <f>+C126-15018.5</f>
        <v>34817.913</v>
      </c>
      <c r="AB126" s="1" t="s">
        <v>47</v>
      </c>
      <c r="AC126" s="1">
        <v>11</v>
      </c>
      <c r="AE126" s="1" t="s">
        <v>58</v>
      </c>
      <c r="AG126" s="1" t="s">
        <v>49</v>
      </c>
    </row>
    <row r="127" spans="1:33">
      <c r="A127" s="1" t="s">
        <v>97</v>
      </c>
      <c r="B127" s="2" t="s">
        <v>46</v>
      </c>
      <c r="C127" s="60">
        <v>49840.394500000002</v>
      </c>
      <c r="D127" s="60">
        <v>1.4E-3</v>
      </c>
      <c r="E127" s="1">
        <f>+(C127-C$7)/C$8</f>
        <v>6313.0027088843299</v>
      </c>
      <c r="F127" s="1">
        <f>ROUND(2*E127,0)/2</f>
        <v>6313</v>
      </c>
      <c r="G127" s="1">
        <f>+C127-(C$7+F127*C$8)</f>
        <v>1.2681000007432885E-3</v>
      </c>
      <c r="I127" s="1">
        <f>G127</f>
        <v>1.2681000007432885E-3</v>
      </c>
      <c r="O127" s="1">
        <f ca="1">+C$11+C$12*F127</f>
        <v>-3.7368745576939425E-3</v>
      </c>
      <c r="Q127" s="85">
        <f>+C127-15018.5</f>
        <v>34821.894500000002</v>
      </c>
      <c r="AB127" s="1" t="s">
        <v>77</v>
      </c>
      <c r="AC127" s="1">
        <v>16</v>
      </c>
      <c r="AE127" s="1" t="s">
        <v>48</v>
      </c>
      <c r="AG127" s="1" t="s">
        <v>49</v>
      </c>
    </row>
    <row r="128" spans="1:33">
      <c r="A128" s="1" t="s">
        <v>98</v>
      </c>
      <c r="B128" s="2" t="s">
        <v>46</v>
      </c>
      <c r="C128" s="60">
        <v>50141.398999999998</v>
      </c>
      <c r="D128" s="60">
        <v>4.0000000000000001E-3</v>
      </c>
      <c r="E128" s="1">
        <f>+(C128-C$7)/C$8</f>
        <v>6956.0011902770557</v>
      </c>
      <c r="F128" s="1">
        <f>ROUND(2*E128,0)/2</f>
        <v>6956</v>
      </c>
      <c r="G128" s="1">
        <f>+C128-(C$7+F128*C$8)</f>
        <v>5.5719999363645911E-4</v>
      </c>
      <c r="I128" s="1">
        <f>G128</f>
        <v>5.5719999363645911E-4</v>
      </c>
      <c r="O128" s="1">
        <f ca="1">+C$11+C$12*F128</f>
        <v>-2.1602852164194428E-3</v>
      </c>
      <c r="Q128" s="85">
        <f>+C128-15018.5</f>
        <v>35122.898999999998</v>
      </c>
      <c r="AB128" s="1" t="s">
        <v>47</v>
      </c>
      <c r="AC128" s="1">
        <v>8</v>
      </c>
      <c r="AE128" s="1" t="s">
        <v>58</v>
      </c>
      <c r="AG128" s="1" t="s">
        <v>49</v>
      </c>
    </row>
    <row r="129" spans="1:33">
      <c r="A129" s="1" t="s">
        <v>99</v>
      </c>
      <c r="B129" s="2" t="s">
        <v>46</v>
      </c>
      <c r="C129" s="60">
        <v>50192.406999999999</v>
      </c>
      <c r="D129" s="60">
        <v>6.0000000000000001E-3</v>
      </c>
      <c r="E129" s="1">
        <f>+(C129-C$7)/C$8</f>
        <v>7064.963237485259</v>
      </c>
      <c r="F129" s="1">
        <f>ROUND(2*E129,0)/2</f>
        <v>7065</v>
      </c>
      <c r="G129" s="1">
        <f>+C129-(C$7+F129*C$8)</f>
        <v>-1.7209500001627021E-2</v>
      </c>
      <c r="I129" s="1">
        <f>G129</f>
        <v>-1.7209500001627021E-2</v>
      </c>
      <c r="O129" s="1">
        <f ca="1">+C$11+C$12*F129</f>
        <v>-1.8930251259079017E-3</v>
      </c>
      <c r="Q129" s="85">
        <f>+C129-15018.5</f>
        <v>35173.906999999999</v>
      </c>
      <c r="AB129" s="1" t="s">
        <v>47</v>
      </c>
      <c r="AC129" s="1">
        <v>7</v>
      </c>
      <c r="AE129" s="1" t="s">
        <v>58</v>
      </c>
      <c r="AG129" s="1" t="s">
        <v>49</v>
      </c>
    </row>
    <row r="130" spans="1:33">
      <c r="A130" s="1" t="s">
        <v>100</v>
      </c>
      <c r="B130" s="2" t="s">
        <v>46</v>
      </c>
      <c r="C130" s="60">
        <v>50502.33</v>
      </c>
      <c r="D130" s="60">
        <v>4.0000000000000001E-3</v>
      </c>
      <c r="E130" s="1">
        <f>+(C130-C$7)/C$8</f>
        <v>7727.0132013518532</v>
      </c>
      <c r="F130" s="1">
        <f>ROUND(2*E130,0)/2</f>
        <v>7727</v>
      </c>
      <c r="G130" s="1">
        <f>+C130-(C$7+F130*C$8)</f>
        <v>6.1798999959137291E-3</v>
      </c>
      <c r="I130" s="1">
        <f>G130</f>
        <v>6.1798999959137291E-3</v>
      </c>
      <c r="O130" s="1">
        <f ca="1">+C$11+C$12*F130</f>
        <v>-2.6984916335157441E-4</v>
      </c>
      <c r="Q130" s="85">
        <f>+C130-15018.5</f>
        <v>35483.83</v>
      </c>
      <c r="AB130" s="1" t="s">
        <v>47</v>
      </c>
      <c r="AC130" s="1">
        <v>7</v>
      </c>
      <c r="AE130" s="1" t="s">
        <v>58</v>
      </c>
      <c r="AG130" s="1" t="s">
        <v>49</v>
      </c>
    </row>
    <row r="131" spans="1:33">
      <c r="A131" s="1" t="s">
        <v>100</v>
      </c>
      <c r="B131" s="2" t="s">
        <v>46</v>
      </c>
      <c r="C131" s="60">
        <v>50517.315000000002</v>
      </c>
      <c r="D131" s="60">
        <v>5.0000000000000001E-3</v>
      </c>
      <c r="E131" s="1">
        <f>+(C131-C$7)/C$8</f>
        <v>7759.0237933651642</v>
      </c>
      <c r="F131" s="1">
        <f>ROUND(2*E131,0)/2</f>
        <v>7759</v>
      </c>
      <c r="G131" s="1">
        <f>+C131-(C$7+F131*C$8)</f>
        <v>1.1138299996673595E-2</v>
      </c>
      <c r="I131" s="1">
        <f>G131</f>
        <v>1.1138299996673595E-2</v>
      </c>
      <c r="O131" s="1">
        <f ca="1">+C$11+C$12*F131</f>
        <v>-1.9138748540322922E-4</v>
      </c>
      <c r="Q131" s="85">
        <f>+C131-15018.5</f>
        <v>35498.815000000002</v>
      </c>
      <c r="AB131" s="1" t="s">
        <v>47</v>
      </c>
      <c r="AC131" s="1">
        <v>7</v>
      </c>
      <c r="AE131" s="1" t="s">
        <v>58</v>
      </c>
      <c r="AG131" s="1" t="s">
        <v>49</v>
      </c>
    </row>
    <row r="132" spans="1:33">
      <c r="A132" s="1" t="s">
        <v>102</v>
      </c>
      <c r="B132" s="2"/>
      <c r="C132" s="60">
        <v>50556.387999999999</v>
      </c>
      <c r="D132" s="60">
        <v>5.0000000000000001E-3</v>
      </c>
      <c r="E132" s="1">
        <f>+(C132-C$7)/C$8</f>
        <v>7842.490584271799</v>
      </c>
      <c r="F132" s="1">
        <f>ROUND(2*E132,0)/2</f>
        <v>7842.5</v>
      </c>
      <c r="G132" s="1">
        <f>+C132-(C$7+F132*C$8)</f>
        <v>-4.4077500060666353E-3</v>
      </c>
      <c r="I132" s="1">
        <f>G132</f>
        <v>-4.4077500060666353E-3</v>
      </c>
      <c r="O132" s="1">
        <f ca="1">+C$11+C$12*F132</f>
        <v>1.3348455493226302E-5</v>
      </c>
      <c r="Q132" s="85">
        <f>+C132-15018.5</f>
        <v>35537.887999999999</v>
      </c>
      <c r="AB132" s="1" t="s">
        <v>47</v>
      </c>
      <c r="AC132" s="1">
        <v>10</v>
      </c>
      <c r="AE132" s="1" t="s">
        <v>58</v>
      </c>
      <c r="AG132" s="1" t="s">
        <v>49</v>
      </c>
    </row>
    <row r="133" spans="1:33">
      <c r="A133" s="1" t="s">
        <v>102</v>
      </c>
      <c r="B133" s="2"/>
      <c r="C133" s="60">
        <v>50571.375999999997</v>
      </c>
      <c r="D133" s="60">
        <v>6.0000000000000001E-3</v>
      </c>
      <c r="E133" s="1">
        <f>+(C133-C$7)/C$8</f>
        <v>7874.5075848120332</v>
      </c>
      <c r="F133" s="1">
        <f>ROUND(2*E133,0)/2</f>
        <v>7874.5</v>
      </c>
      <c r="G133" s="1">
        <f>+C133-(C$7+F133*C$8)</f>
        <v>3.5506499916664325E-3</v>
      </c>
      <c r="I133" s="1">
        <f>G133</f>
        <v>3.5506499916664325E-3</v>
      </c>
      <c r="O133" s="1">
        <f ca="1">+C$11+C$12*F133</f>
        <v>9.181013344156802E-5</v>
      </c>
      <c r="Q133" s="85">
        <f>+C133-15018.5</f>
        <v>35552.875999999997</v>
      </c>
      <c r="AB133" s="1" t="s">
        <v>47</v>
      </c>
      <c r="AC133" s="1">
        <v>12</v>
      </c>
      <c r="AE133" s="1" t="s">
        <v>58</v>
      </c>
      <c r="AG133" s="1" t="s">
        <v>49</v>
      </c>
    </row>
    <row r="134" spans="1:33">
      <c r="A134" s="1" t="s">
        <v>103</v>
      </c>
      <c r="B134" s="2"/>
      <c r="C134" s="60">
        <v>50902.347000000002</v>
      </c>
      <c r="D134" s="60">
        <v>6.0000000000000001E-3</v>
      </c>
      <c r="E134" s="1">
        <f>+(C134-C$7)/C$8</f>
        <v>8581.5197736166465</v>
      </c>
      <c r="F134" s="1">
        <f>ROUND(2*E134,0)/2</f>
        <v>8581.5</v>
      </c>
      <c r="G134" s="1">
        <f>+C134-(C$7+F134*C$8)</f>
        <v>9.256550001737196E-3</v>
      </c>
      <c r="I134" s="1">
        <f>G134</f>
        <v>9.256550001737196E-3</v>
      </c>
      <c r="O134" s="1">
        <f ca="1">+C$11+C$12*F134</f>
        <v>1.8253228306127529E-3</v>
      </c>
      <c r="Q134" s="85">
        <f>+C134-15018.5</f>
        <v>35883.847000000002</v>
      </c>
      <c r="AB134" s="1" t="s">
        <v>47</v>
      </c>
      <c r="AC134" s="1">
        <v>9</v>
      </c>
      <c r="AE134" s="1" t="s">
        <v>58</v>
      </c>
      <c r="AG134" s="1" t="s">
        <v>49</v>
      </c>
    </row>
    <row r="135" spans="1:33">
      <c r="A135" s="1" t="s">
        <v>104</v>
      </c>
      <c r="B135" s="2" t="s">
        <v>43</v>
      </c>
      <c r="C135" s="60">
        <v>51209.433499999999</v>
      </c>
      <c r="D135" s="60">
        <v>1.1000000000000001E-3</v>
      </c>
      <c r="E135" s="1">
        <f>+(C135-C$7)/C$8</f>
        <v>9237.5104752713014</v>
      </c>
      <c r="F135" s="1">
        <f>ROUND(2*E135,0)/2</f>
        <v>9237.5</v>
      </c>
      <c r="G135" s="1">
        <f>+C135-(C$7+F135*C$8)</f>
        <v>4.9037499993573874E-3</v>
      </c>
      <c r="K135" s="1">
        <f>G135</f>
        <v>4.9037499993573874E-3</v>
      </c>
      <c r="O135" s="1">
        <f ca="1">+C$11+C$12*F135</f>
        <v>3.4337872285537668E-3</v>
      </c>
      <c r="Q135" s="85">
        <f>+C135-15018.5</f>
        <v>36190.933499999999</v>
      </c>
    </row>
    <row r="136" spans="1:33">
      <c r="A136" s="31" t="s">
        <v>107</v>
      </c>
      <c r="B136" s="61"/>
      <c r="C136" s="62">
        <v>52032.403299999998</v>
      </c>
      <c r="D136" s="62">
        <v>5.0000000000000001E-4</v>
      </c>
      <c r="E136" s="1">
        <f>+(C136-C$7)/C$8</f>
        <v>10995.518517118126</v>
      </c>
      <c r="F136" s="1">
        <f>ROUND(2*E136,0)/2</f>
        <v>10995.5</v>
      </c>
      <c r="G136" s="1">
        <f>+C136-(C$7+F136*C$8)</f>
        <v>8.6683499976061285E-3</v>
      </c>
      <c r="K136" s="1">
        <f>G136</f>
        <v>8.6683499976061285E-3</v>
      </c>
      <c r="O136" s="1">
        <f ca="1">+C$11+C$12*F136</f>
        <v>7.7442756608408179E-3</v>
      </c>
      <c r="Q136" s="85">
        <f>+C136-15018.5</f>
        <v>37013.903299999998</v>
      </c>
    </row>
    <row r="137" spans="1:33">
      <c r="A137" s="34" t="s">
        <v>109</v>
      </c>
      <c r="B137" s="35" t="s">
        <v>46</v>
      </c>
      <c r="C137" s="36">
        <v>52042.438800000004</v>
      </c>
      <c r="D137" s="36" t="s">
        <v>33</v>
      </c>
      <c r="E137" s="1">
        <f>+(C137-C$7)/C$8</f>
        <v>11016.956107785441</v>
      </c>
      <c r="F137" s="1">
        <f>ROUND(2*E137,0)/2</f>
        <v>11017</v>
      </c>
      <c r="H137" s="28"/>
      <c r="I137" s="2"/>
      <c r="J137" s="2"/>
      <c r="N137" s="15">
        <v>-1.0629974996845704E-2</v>
      </c>
      <c r="O137" s="1">
        <f ca="1">+C$11+C$12*F137</f>
        <v>7.7969921007123577E-3</v>
      </c>
      <c r="Q137" s="85">
        <f>+C137-15018.5</f>
        <v>37023.938800000004</v>
      </c>
    </row>
    <row r="138" spans="1:33">
      <c r="A138" s="25" t="s">
        <v>112</v>
      </c>
      <c r="B138" s="26"/>
      <c r="C138" s="27">
        <v>52361.499400000001</v>
      </c>
      <c r="D138" s="27">
        <v>2.9999999999999997E-4</v>
      </c>
      <c r="E138" s="1">
        <f>+(C138-C$7)/C$8</f>
        <v>11698.525590209303</v>
      </c>
      <c r="F138" s="1">
        <f>ROUND(2*E138,0)/2</f>
        <v>11698.5</v>
      </c>
      <c r="G138" s="1">
        <f>+C138-(C$7+F138*C$8)</f>
        <v>1.1979449998761993E-2</v>
      </c>
      <c r="H138" s="28"/>
      <c r="I138" s="2"/>
      <c r="J138" s="2"/>
      <c r="K138" s="1">
        <f>G138</f>
        <v>1.1979449998761993E-2</v>
      </c>
      <c r="O138" s="1">
        <f ca="1">+C$11+C$12*F138</f>
        <v>9.4679806482684606E-3</v>
      </c>
      <c r="Q138" s="85">
        <f>+C138-15018.5</f>
        <v>37342.999400000001</v>
      </c>
    </row>
    <row r="139" spans="1:33">
      <c r="A139" s="31" t="s">
        <v>113</v>
      </c>
      <c r="B139" s="37" t="s">
        <v>46</v>
      </c>
      <c r="C139" s="27">
        <v>52367.584600000002</v>
      </c>
      <c r="D139" s="33">
        <v>2.9999999999999997E-4</v>
      </c>
      <c r="E139" s="1">
        <f>+(C139-C$7)/C$8</f>
        <v>11711.524646233289</v>
      </c>
      <c r="F139" s="1">
        <f>ROUND(2*E139,0)/2</f>
        <v>11711.5</v>
      </c>
      <c r="G139" s="1">
        <f>+C139-(C$7+F139*C$8)</f>
        <v>1.153754999540979E-2</v>
      </c>
      <c r="K139" s="1">
        <f>G139</f>
        <v>1.153754999540979E-2</v>
      </c>
      <c r="O139" s="1">
        <f ca="1">+C$11+C$12*F139</f>
        <v>9.499855704934973E-3</v>
      </c>
      <c r="Q139" s="85">
        <f>+C139-15018.5</f>
        <v>37349.084600000002</v>
      </c>
    </row>
    <row r="140" spans="1:33">
      <c r="A140" s="25" t="s">
        <v>113</v>
      </c>
      <c r="B140" s="25"/>
      <c r="C140" s="27">
        <v>52367.815999999999</v>
      </c>
      <c r="D140" s="27">
        <v>1.4E-3</v>
      </c>
      <c r="E140" s="1">
        <f>+(C140-C$7)/C$8</f>
        <v>11712.018957277118</v>
      </c>
      <c r="F140" s="1">
        <f>ROUND(2*E140,0)/2</f>
        <v>11712</v>
      </c>
      <c r="G140" s="1">
        <f>+C140-(C$7+F140*C$8)</f>
        <v>8.8743999949656427E-3</v>
      </c>
      <c r="K140" s="1">
        <f>G140</f>
        <v>8.8743999949656427E-3</v>
      </c>
      <c r="O140" s="1">
        <f ca="1">+C$11+C$12*F140</f>
        <v>9.5010816686529158E-3</v>
      </c>
      <c r="Q140" s="85">
        <f>+C140-15018.5</f>
        <v>37349.315999999999</v>
      </c>
    </row>
    <row r="141" spans="1:33">
      <c r="A141" s="25" t="s">
        <v>112</v>
      </c>
      <c r="B141" s="38"/>
      <c r="C141" s="27">
        <v>52368.521500000003</v>
      </c>
      <c r="D141" s="27">
        <v>2.9999999999999997E-4</v>
      </c>
      <c r="E141" s="1">
        <f>+(C141-C$7)/C$8</f>
        <v>11713.526029193401</v>
      </c>
      <c r="F141" s="1">
        <f>ROUND(2*E141,0)/2</f>
        <v>11713.5</v>
      </c>
      <c r="G141" s="1">
        <f>+C141-(C$7+F141*C$8)</f>
        <v>1.2184949999209493E-2</v>
      </c>
      <c r="H141" s="28"/>
      <c r="I141" s="2"/>
      <c r="J141" s="2"/>
      <c r="K141" s="1">
        <f>G141</f>
        <v>1.2184949999209493E-2</v>
      </c>
      <c r="O141" s="1">
        <f ca="1">+C$11+C$12*F141</f>
        <v>9.5047595598067441E-3</v>
      </c>
      <c r="Q141" s="85">
        <f>+C141-15018.5</f>
        <v>37350.021500000003</v>
      </c>
    </row>
    <row r="142" spans="1:33">
      <c r="A142" s="39" t="s">
        <v>114</v>
      </c>
      <c r="B142" s="26" t="s">
        <v>46</v>
      </c>
      <c r="C142" s="27">
        <v>52658.527000000002</v>
      </c>
      <c r="D142" s="27">
        <v>4.0000000000000001E-3</v>
      </c>
      <c r="E142" s="1">
        <f>+(C142-C$7)/C$8</f>
        <v>12333.02871468661</v>
      </c>
      <c r="F142" s="1">
        <f>ROUND(2*E142,0)/2</f>
        <v>12333</v>
      </c>
      <c r="G142" s="1">
        <f>+C142-(C$7+F142*C$8)</f>
        <v>1.3442099996609613E-2</v>
      </c>
      <c r="H142" s="28"/>
      <c r="I142" s="2"/>
      <c r="J142" s="2"/>
      <c r="K142" s="1">
        <f>G142</f>
        <v>1.3442099996609613E-2</v>
      </c>
      <c r="O142" s="1">
        <f ca="1">+C$11+C$12*F142</f>
        <v>1.1023728606337931E-2</v>
      </c>
      <c r="Q142" s="85">
        <f>+C142-15018.5</f>
        <v>37640.027000000002</v>
      </c>
    </row>
    <row r="143" spans="1:33">
      <c r="A143" s="34" t="s">
        <v>109</v>
      </c>
      <c r="B143" s="35" t="s">
        <v>46</v>
      </c>
      <c r="C143" s="36">
        <v>52698.317029999998</v>
      </c>
      <c r="D143" s="36">
        <v>2.0999999999999999E-3</v>
      </c>
      <c r="E143" s="1">
        <f>+(C143-C$7)/C$8</f>
        <v>12418.027207614687</v>
      </c>
      <c r="F143" s="1">
        <f>ROUND(2*E143,0)/2</f>
        <v>12418</v>
      </c>
      <c r="G143" s="1">
        <f>+C143-(C$7+F143*C$8)</f>
        <v>1.273659999424126E-2</v>
      </c>
      <c r="H143" s="28"/>
      <c r="I143" s="2"/>
      <c r="J143" s="2"/>
      <c r="N143" s="1">
        <f>G143</f>
        <v>1.273659999424126E-2</v>
      </c>
      <c r="O143" s="1">
        <f ca="1">+C$11+C$12*F143</f>
        <v>1.1232142438388215E-2</v>
      </c>
      <c r="Q143" s="85">
        <f>+C143-15018.5</f>
        <v>37679.817029999998</v>
      </c>
    </row>
    <row r="144" spans="1:33">
      <c r="A144" s="63" t="s">
        <v>118</v>
      </c>
      <c r="B144" s="64"/>
      <c r="C144" s="62">
        <v>52742.556799999998</v>
      </c>
      <c r="D144" s="62">
        <v>2.9999999999999997E-4</v>
      </c>
      <c r="E144" s="1">
        <f>+(C144-C$7)/C$8</f>
        <v>12512.531126749331</v>
      </c>
      <c r="F144" s="1">
        <f>ROUND(2*E144,0)/2</f>
        <v>12512.5</v>
      </c>
      <c r="G144" s="1">
        <f>+C144-(C$7+F144*C$8)</f>
        <v>1.4571249994332902E-2</v>
      </c>
      <c r="H144" s="28"/>
      <c r="I144" s="2"/>
      <c r="J144" s="2"/>
      <c r="K144" s="1">
        <f>G144</f>
        <v>1.4571249994332902E-2</v>
      </c>
      <c r="O144" s="1">
        <f ca="1">+C$11+C$12*F144</f>
        <v>1.1463849581079412E-2</v>
      </c>
      <c r="Q144" s="85">
        <f>+C144-15018.5</f>
        <v>37724.056799999998</v>
      </c>
    </row>
    <row r="145" spans="1:17">
      <c r="A145" s="63" t="s">
        <v>119</v>
      </c>
      <c r="B145" s="65" t="s">
        <v>43</v>
      </c>
      <c r="C145" s="60">
        <v>52745.3655</v>
      </c>
      <c r="D145" s="60">
        <v>1E-4</v>
      </c>
      <c r="E145" s="1">
        <f>+(C145-C$7)/C$8</f>
        <v>12518.531003278382</v>
      </c>
      <c r="F145" s="1">
        <f>ROUND(2*E145,0)/2</f>
        <v>12518.5</v>
      </c>
      <c r="G145" s="1">
        <f>+C145-(C$7+F145*C$8)</f>
        <v>1.45134499980486E-2</v>
      </c>
      <c r="H145" s="28"/>
      <c r="I145" s="2"/>
      <c r="J145" s="2"/>
      <c r="K145" s="1">
        <f>G145</f>
        <v>1.45134499980486E-2</v>
      </c>
      <c r="O145" s="1">
        <f ca="1">+C$11+C$12*F145</f>
        <v>1.1478561145694729E-2</v>
      </c>
      <c r="Q145" s="85">
        <f>+C145-15018.5</f>
        <v>37726.8655</v>
      </c>
    </row>
    <row r="146" spans="1:17">
      <c r="A146" s="41" t="s">
        <v>119</v>
      </c>
      <c r="B146" s="66" t="s">
        <v>43</v>
      </c>
      <c r="C146" s="67">
        <v>52745.3655</v>
      </c>
      <c r="D146" s="67">
        <v>1E-4</v>
      </c>
      <c r="E146" s="1">
        <f>+(C146-C$7)/C$8</f>
        <v>12518.531003278382</v>
      </c>
      <c r="F146" s="1">
        <f>ROUND(2*E146,0)/2</f>
        <v>12518.5</v>
      </c>
      <c r="G146" s="1">
        <f>+C146-(C$7+F146*C$8)</f>
        <v>1.45134499980486E-2</v>
      </c>
      <c r="H146" s="28"/>
      <c r="I146" s="2"/>
      <c r="J146" s="2"/>
      <c r="K146" s="1">
        <f>G146</f>
        <v>1.45134499980486E-2</v>
      </c>
      <c r="O146" s="1">
        <f ca="1">+C$11+C$12*F146</f>
        <v>1.1478561145694729E-2</v>
      </c>
      <c r="Q146" s="85">
        <f>+C146-15018.5</f>
        <v>37726.8655</v>
      </c>
    </row>
    <row r="147" spans="1:17">
      <c r="A147" s="40" t="s">
        <v>118</v>
      </c>
      <c r="B147" s="2" t="s">
        <v>46</v>
      </c>
      <c r="C147" s="62">
        <v>53003.538999999997</v>
      </c>
      <c r="D147" s="62">
        <v>2.0000000000000001E-4</v>
      </c>
      <c r="E147" s="1">
        <f>+(C147-C$7)/C$8</f>
        <v>13070.034945697333</v>
      </c>
      <c r="F147" s="1">
        <f>ROUND(2*E147,0)/2</f>
        <v>13070</v>
      </c>
      <c r="G147" s="1">
        <f>+C147-(C$7+F147*C$8)</f>
        <v>1.6358999993826728E-2</v>
      </c>
      <c r="H147" s="28"/>
      <c r="I147" s="2"/>
      <c r="J147" s="2"/>
      <c r="K147" s="1">
        <f>G147</f>
        <v>1.6358999993826728E-2</v>
      </c>
      <c r="O147" s="1">
        <f ca="1">+C$11+C$12*F147</f>
        <v>1.2830799126585687E-2</v>
      </c>
      <c r="Q147" s="85">
        <f>+C147-15018.5</f>
        <v>37985.038999999997</v>
      </c>
    </row>
    <row r="148" spans="1:17">
      <c r="A148" s="42" t="s">
        <v>121</v>
      </c>
      <c r="C148" s="60">
        <v>53040.753799999999</v>
      </c>
      <c r="D148" s="60">
        <v>2.9999999999999997E-4</v>
      </c>
      <c r="E148" s="1">
        <f>+(C148-C$7)/C$8</f>
        <v>13149.53229502379</v>
      </c>
      <c r="F148" s="1">
        <f>ROUND(2*E148,0)/2</f>
        <v>13149.5</v>
      </c>
      <c r="G148" s="1">
        <f>+C148-(C$7+F148*C$8)</f>
        <v>1.5118149996851571E-2</v>
      </c>
      <c r="L148" s="1">
        <f>G148</f>
        <v>1.5118149996851571E-2</v>
      </c>
      <c r="O148" s="1">
        <f ca="1">+C$11+C$12*F148</f>
        <v>1.30257273577386E-2</v>
      </c>
      <c r="Q148" s="85">
        <f>+C148-15018.5</f>
        <v>38022.253799999999</v>
      </c>
    </row>
    <row r="149" spans="1:17">
      <c r="A149" s="40" t="s">
        <v>122</v>
      </c>
      <c r="B149" s="2" t="s">
        <v>46</v>
      </c>
      <c r="C149" s="60">
        <v>53069.544999999998</v>
      </c>
      <c r="D149" s="60">
        <v>2.0000000000000001E-4</v>
      </c>
      <c r="E149" s="1">
        <f>+(C149-C$7)/C$8</f>
        <v>13211.035355202206</v>
      </c>
      <c r="F149" s="1">
        <f>ROUND(2*E149,0)/2</f>
        <v>13211</v>
      </c>
      <c r="G149" s="1">
        <f>+C149-(C$7+F149*C$8)</f>
        <v>1.6550699991057627E-2</v>
      </c>
      <c r="H149" s="28"/>
      <c r="I149" s="2"/>
      <c r="J149" s="2"/>
      <c r="K149" s="1">
        <f>G149</f>
        <v>1.6550699991057627E-2</v>
      </c>
      <c r="O149" s="1">
        <f ca="1">+C$11+C$12*F149</f>
        <v>1.3176520895045573E-2</v>
      </c>
      <c r="Q149" s="85">
        <f>+C149-15018.5</f>
        <v>38051.044999999998</v>
      </c>
    </row>
    <row r="150" spans="1:17">
      <c r="A150" s="40" t="s">
        <v>122</v>
      </c>
      <c r="B150" s="65"/>
      <c r="C150" s="68">
        <v>53095.522599999997</v>
      </c>
      <c r="D150" s="60">
        <v>2.9999999999999997E-4</v>
      </c>
      <c r="E150" s="1">
        <f>+(C150-C$7)/C$8</f>
        <v>13266.528071590921</v>
      </c>
      <c r="F150" s="1">
        <f>ROUND(2*E150,0)/2</f>
        <v>13266.5</v>
      </c>
      <c r="G150" s="1">
        <f>+C150-(C$7+F150*C$8)</f>
        <v>1.3141049996193033E-2</v>
      </c>
      <c r="H150" s="28"/>
      <c r="I150" s="2"/>
      <c r="J150" s="2"/>
      <c r="K150" s="1">
        <f>G150</f>
        <v>1.3141049996193033E-2</v>
      </c>
      <c r="O150" s="1">
        <f ca="1">+C$11+C$12*F150</f>
        <v>1.3312602867737226E-2</v>
      </c>
      <c r="Q150" s="85">
        <f>+C150-15018.5</f>
        <v>38077.022599999997</v>
      </c>
    </row>
    <row r="151" spans="1:17">
      <c r="A151" s="40" t="s">
        <v>118</v>
      </c>
      <c r="B151" s="64"/>
      <c r="C151" s="62">
        <v>53096.461799999997</v>
      </c>
      <c r="D151" s="62">
        <v>3.5999999999999999E-3</v>
      </c>
      <c r="E151" s="1">
        <f>+(C151-C$7)/C$8</f>
        <v>13268.534367755014</v>
      </c>
      <c r="F151" s="1">
        <f>ROUND(2*E151,0)/2</f>
        <v>13268.5</v>
      </c>
      <c r="G151" s="1">
        <f>+C151-(C$7+F151*C$8)</f>
        <v>1.6088449992821552E-2</v>
      </c>
      <c r="H151" s="28"/>
      <c r="I151" s="2"/>
      <c r="J151" s="2"/>
      <c r="K151" s="1">
        <f>G151</f>
        <v>1.6088449992821552E-2</v>
      </c>
      <c r="O151" s="1">
        <f ca="1">+C$11+C$12*F151</f>
        <v>1.3317506722608997E-2</v>
      </c>
      <c r="Q151" s="85">
        <f>+C151-15018.5</f>
        <v>38077.961799999997</v>
      </c>
    </row>
    <row r="152" spans="1:17">
      <c r="A152" s="40" t="s">
        <v>122</v>
      </c>
      <c r="B152" s="65"/>
      <c r="C152" s="60">
        <v>53410.575799999999</v>
      </c>
      <c r="D152" s="60">
        <v>4.4999999999999997E-3</v>
      </c>
      <c r="E152" s="1">
        <f>+(C152-C$7)/C$8</f>
        <v>13939.537043742244</v>
      </c>
      <c r="F152" s="1">
        <f>ROUND(2*E152,0)/2</f>
        <v>13939.5</v>
      </c>
      <c r="G152" s="1">
        <f>+C152-(C$7+F152*C$8)</f>
        <v>1.7341149992716964E-2</v>
      </c>
      <c r="H152" s="28"/>
      <c r="I152" s="2"/>
      <c r="J152" s="2"/>
      <c r="K152" s="1">
        <f>G152</f>
        <v>1.7341149992716964E-2</v>
      </c>
      <c r="O152" s="1">
        <f ca="1">+C$11+C$12*F152</f>
        <v>1.4962750032088298E-2</v>
      </c>
      <c r="Q152" s="85">
        <f>+C152-15018.5</f>
        <v>38392.075799999999</v>
      </c>
    </row>
    <row r="153" spans="1:17">
      <c r="A153" s="40" t="s">
        <v>123</v>
      </c>
      <c r="B153" s="65" t="s">
        <v>43</v>
      </c>
      <c r="C153" s="60">
        <v>53433.280290000002</v>
      </c>
      <c r="D153" s="62">
        <v>5.0000000000000002E-5</v>
      </c>
      <c r="E153" s="1">
        <f>+(C153-C$7)/C$8</f>
        <v>13988.037822271466</v>
      </c>
      <c r="F153" s="1">
        <f>ROUND(2*E153,0)/2</f>
        <v>13988</v>
      </c>
      <c r="G153" s="1">
        <f>+C153-(C$7+F153*C$8)</f>
        <v>1.770560000295518E-2</v>
      </c>
      <c r="H153" s="28"/>
      <c r="I153" s="2"/>
      <c r="J153" s="2"/>
      <c r="K153" s="1">
        <f>G153</f>
        <v>1.770560000295518E-2</v>
      </c>
      <c r="O153" s="1">
        <f ca="1">+C$11+C$12*F153</f>
        <v>1.5081668512728751E-2</v>
      </c>
      <c r="Q153" s="85">
        <f>+C153-15018.5</f>
        <v>38414.780290000002</v>
      </c>
    </row>
    <row r="154" spans="1:17">
      <c r="A154" s="39" t="s">
        <v>123</v>
      </c>
      <c r="B154" s="65" t="s">
        <v>43</v>
      </c>
      <c r="C154" s="60">
        <v>53503.029799999997</v>
      </c>
      <c r="D154" s="60">
        <v>4.0000000000000002E-4</v>
      </c>
      <c r="E154" s="1">
        <f>+(C154-C$7)/C$8</f>
        <v>14137.03502665839</v>
      </c>
      <c r="F154" s="1">
        <f>ROUND(2*E154,0)/2</f>
        <v>14137</v>
      </c>
      <c r="G154" s="1">
        <f>+C154-(C$7+F154*C$8)</f>
        <v>1.6396899991377722E-2</v>
      </c>
      <c r="H154" s="28"/>
      <c r="I154" s="2"/>
      <c r="J154" s="2"/>
      <c r="K154" s="1">
        <f>G154</f>
        <v>1.6396899991377722E-2</v>
      </c>
      <c r="O154" s="1">
        <f ca="1">+C$11+C$12*F154</f>
        <v>1.5447005700675722E-2</v>
      </c>
      <c r="Q154" s="85">
        <f>+C154-15018.5</f>
        <v>38484.529799999997</v>
      </c>
    </row>
    <row r="155" spans="1:17">
      <c r="A155" s="40" t="s">
        <v>123</v>
      </c>
      <c r="B155" s="65" t="s">
        <v>43</v>
      </c>
      <c r="C155" s="60">
        <v>53510.050799999997</v>
      </c>
      <c r="D155" s="62">
        <v>2.0000000000000001E-4</v>
      </c>
      <c r="E155" s="1">
        <f>+(C155-C$7)/C$8</f>
        <v>14152.033115849277</v>
      </c>
      <c r="F155" s="1">
        <f>ROUND(2*E155,0)/2</f>
        <v>14152</v>
      </c>
      <c r="G155" s="1">
        <f>+C155-(C$7+F155*C$8)</f>
        <v>1.5502399997785687E-2</v>
      </c>
      <c r="H155" s="28"/>
      <c r="I155" s="2"/>
      <c r="J155" s="2"/>
      <c r="K155" s="1">
        <f>G155</f>
        <v>1.5502399997785687E-2</v>
      </c>
      <c r="O155" s="1">
        <f ca="1">+C$11+C$12*F155</f>
        <v>1.5483784612214006E-2</v>
      </c>
      <c r="Q155" s="85">
        <f>+C155-15018.5</f>
        <v>38491.550799999997</v>
      </c>
    </row>
    <row r="156" spans="1:17">
      <c r="A156" s="27" t="s">
        <v>126</v>
      </c>
      <c r="B156" s="65"/>
      <c r="C156" s="69">
        <v>53765.420400000003</v>
      </c>
      <c r="D156" s="28">
        <v>2.0000000000000001E-4</v>
      </c>
      <c r="E156" s="1">
        <f>+(C156-C$7)/C$8</f>
        <v>14697.547435382286</v>
      </c>
      <c r="F156" s="1">
        <f>ROUND(2*E156,0)/2</f>
        <v>14697.5</v>
      </c>
      <c r="G156" s="1">
        <f>+C156-(C$7+F156*C$8)</f>
        <v>2.2205749999557156E-2</v>
      </c>
      <c r="H156" s="28"/>
      <c r="I156" s="2"/>
      <c r="J156" s="2"/>
      <c r="K156" s="1">
        <f>G156</f>
        <v>2.2205749999557156E-2</v>
      </c>
      <c r="O156" s="1">
        <f ca="1">+C$11+C$12*F156</f>
        <v>1.6821311028489657E-2</v>
      </c>
      <c r="Q156" s="85">
        <f>+C156-15018.5</f>
        <v>38746.920400000003</v>
      </c>
    </row>
    <row r="157" spans="1:17">
      <c r="A157" s="39" t="s">
        <v>127</v>
      </c>
      <c r="B157" s="26" t="s">
        <v>46</v>
      </c>
      <c r="C157" s="27">
        <v>53814.335099999997</v>
      </c>
      <c r="D157" s="27">
        <v>2E-3</v>
      </c>
      <c r="E157" s="1">
        <f>+(C157-C$7)/C$8</f>
        <v>14802.03782611657</v>
      </c>
      <c r="F157" s="1">
        <f>ROUND(2*E157,0)/2</f>
        <v>14802</v>
      </c>
      <c r="G157" s="1">
        <f>+C157-(C$7+F157*C$8)</f>
        <v>1.7707399994833395E-2</v>
      </c>
      <c r="H157" s="28"/>
      <c r="I157" s="2"/>
      <c r="J157" s="2"/>
      <c r="K157" s="1">
        <f>G157</f>
        <v>1.7707399994833395E-2</v>
      </c>
      <c r="O157" s="1">
        <f ca="1">+C$11+C$12*F157</f>
        <v>1.707753744553971E-2</v>
      </c>
      <c r="Q157" s="85">
        <f>+C157-15018.5</f>
        <v>38795.835099999997</v>
      </c>
    </row>
    <row r="158" spans="1:17">
      <c r="A158" s="39" t="s">
        <v>128</v>
      </c>
      <c r="B158" s="26" t="s">
        <v>43</v>
      </c>
      <c r="C158" s="27">
        <v>53846.401599999997</v>
      </c>
      <c r="D158" s="27">
        <v>4.0000000000000002E-4</v>
      </c>
      <c r="E158" s="1">
        <f>+(C158-C$7)/C$8</f>
        <v>14870.537502379153</v>
      </c>
      <c r="F158" s="1">
        <f>ROUND(2*E158,0)/2</f>
        <v>14870.5</v>
      </c>
      <c r="G158" s="1">
        <f>+C158-(C$7+F158*C$8)</f>
        <v>1.7555849990458228E-2</v>
      </c>
      <c r="H158" s="28"/>
      <c r="I158" s="2"/>
      <c r="J158" s="2"/>
      <c r="K158" s="1">
        <f>G158</f>
        <v>1.7555849990458228E-2</v>
      </c>
      <c r="O158" s="1">
        <f ca="1">+C$11+C$12*F158</f>
        <v>1.7245494474897882E-2</v>
      </c>
      <c r="Q158" s="85">
        <f>+C158-15018.5</f>
        <v>38827.901599999997</v>
      </c>
    </row>
    <row r="159" spans="1:17">
      <c r="A159" s="39" t="s">
        <v>127</v>
      </c>
      <c r="B159" s="64"/>
      <c r="C159" s="60">
        <v>53846.402900000001</v>
      </c>
      <c r="D159" s="60">
        <v>6.9999999999999999E-4</v>
      </c>
      <c r="E159" s="1">
        <f>+(C159-C$7)/C$8</f>
        <v>14870.540279407496</v>
      </c>
      <c r="F159" s="1">
        <f>ROUND(2*E159,0)/2</f>
        <v>14870.5</v>
      </c>
      <c r="G159" s="1">
        <f>+C159-(C$7+F159*C$8)</f>
        <v>1.8855849993997253E-2</v>
      </c>
      <c r="H159" s="28"/>
      <c r="I159" s="2"/>
      <c r="J159" s="2"/>
      <c r="K159" s="1">
        <f>G159</f>
        <v>1.8855849993997253E-2</v>
      </c>
      <c r="O159" s="1">
        <f ca="1">+C$11+C$12*F159</f>
        <v>1.7245494474897882E-2</v>
      </c>
      <c r="Q159" s="85">
        <f>+C159-15018.5</f>
        <v>38827.902900000001</v>
      </c>
    </row>
    <row r="160" spans="1:17">
      <c r="A160" s="42" t="s">
        <v>129</v>
      </c>
      <c r="C160" s="43">
        <v>54154.8989</v>
      </c>
      <c r="D160" s="60">
        <v>2.0000000000000001E-4</v>
      </c>
      <c r="E160" s="1">
        <f>+(C160-C$7)/C$8</f>
        <v>15529.541920631242</v>
      </c>
      <c r="F160" s="1">
        <f>ROUND(2*E160,0)/2</f>
        <v>15529.5</v>
      </c>
      <c r="G160" s="1">
        <f>+C160-(C$7+F160*C$8)</f>
        <v>1.9624149994342588E-2</v>
      </c>
      <c r="L160" s="1">
        <f>G160</f>
        <v>1.9624149994342588E-2</v>
      </c>
      <c r="O160" s="1">
        <f ca="1">+C$11+C$12*F160</f>
        <v>1.8861314655146549E-2</v>
      </c>
      <c r="Q160" s="85">
        <f>+C160-15018.5</f>
        <v>39136.3989</v>
      </c>
    </row>
    <row r="161" spans="1:17">
      <c r="A161" s="41" t="s">
        <v>130</v>
      </c>
      <c r="B161" s="65" t="s">
        <v>43</v>
      </c>
      <c r="C161" s="70">
        <v>54159.580499999996</v>
      </c>
      <c r="D161" s="67">
        <v>1E-4</v>
      </c>
      <c r="E161" s="1">
        <f>+(C161-C$7)/C$8</f>
        <v>15539.542640522424</v>
      </c>
      <c r="F161" s="1">
        <f>ROUND(2*E161,0)/2</f>
        <v>15539.5</v>
      </c>
      <c r="G161" s="1">
        <f>+C161-(C$7+F161*C$8)</f>
        <v>1.9961149992013816E-2</v>
      </c>
      <c r="H161" s="28"/>
      <c r="I161" s="2"/>
      <c r="J161" s="2"/>
      <c r="K161" s="1">
        <f>G161</f>
        <v>1.9961149992013816E-2</v>
      </c>
      <c r="O161" s="1">
        <f ca="1">+C$11+C$12*F161</f>
        <v>1.8885833929505411E-2</v>
      </c>
      <c r="Q161" s="85">
        <f>+C161-15018.5</f>
        <v>39141.080499999996</v>
      </c>
    </row>
    <row r="162" spans="1:17">
      <c r="A162" s="27" t="s">
        <v>131</v>
      </c>
      <c r="B162" s="26" t="s">
        <v>43</v>
      </c>
      <c r="C162" s="27">
        <v>54167.537199999999</v>
      </c>
      <c r="D162" s="27">
        <v>2.0000000000000001E-4</v>
      </c>
      <c r="E162" s="1">
        <f>+(C162-C$7)/C$8</f>
        <v>15556.539549262658</v>
      </c>
      <c r="F162" s="1">
        <f>ROUND(2*E162,0)/2</f>
        <v>15556.5</v>
      </c>
      <c r="G162" s="1">
        <f>+C162-(C$7+F162*C$8)</f>
        <v>1.8514049996156245E-2</v>
      </c>
      <c r="H162" s="28"/>
      <c r="I162" s="2"/>
      <c r="J162" s="2"/>
      <c r="K162" s="1">
        <f>G162</f>
        <v>1.8514049996156245E-2</v>
      </c>
      <c r="O162" s="1">
        <f ca="1">+C$11+C$12*F162</f>
        <v>1.8927516695915466E-2</v>
      </c>
      <c r="Q162" s="85">
        <f>+C162-15018.5</f>
        <v>39149.037199999999</v>
      </c>
    </row>
    <row r="163" spans="1:17">
      <c r="A163" s="31" t="s">
        <v>132</v>
      </c>
      <c r="B163" s="26" t="s">
        <v>46</v>
      </c>
      <c r="C163" s="27">
        <v>54173.392899999999</v>
      </c>
      <c r="D163" s="27">
        <v>5.0000000000000001E-4</v>
      </c>
      <c r="E163" s="1">
        <f>+(C163-C$7)/C$8</f>
        <v>15569.048352976526</v>
      </c>
      <c r="F163" s="1">
        <f>ROUND(2*E163,0)/2</f>
        <v>15569</v>
      </c>
      <c r="G163" s="1">
        <f>+C163-(C$7+F163*C$8)</f>
        <v>2.2635299996181857E-2</v>
      </c>
      <c r="H163" s="28"/>
      <c r="I163" s="2"/>
      <c r="J163" s="2"/>
      <c r="K163" s="1">
        <f>G163</f>
        <v>2.2635299996181857E-2</v>
      </c>
      <c r="O163" s="1">
        <f ca="1">+C$11+C$12*F163</f>
        <v>1.8958165788864039E-2</v>
      </c>
      <c r="Q163" s="85">
        <f>+C163-15018.5</f>
        <v>39154.892899999999</v>
      </c>
    </row>
    <row r="164" spans="1:17">
      <c r="A164" s="27" t="s">
        <v>126</v>
      </c>
      <c r="B164" s="26" t="s">
        <v>46</v>
      </c>
      <c r="C164" s="27">
        <v>54186.498599999999</v>
      </c>
      <c r="D164" s="27">
        <v>2.9999999999999997E-4</v>
      </c>
      <c r="E164" s="1">
        <f>+(C164-C$7)/C$8</f>
        <v>15597.044430103575</v>
      </c>
      <c r="F164" s="1">
        <f>ROUND(2*E164,0)/2</f>
        <v>15597</v>
      </c>
      <c r="G164" s="1">
        <f>+C164-(C$7+F164*C$8)</f>
        <v>2.0798899997316767E-2</v>
      </c>
      <c r="H164" s="28"/>
      <c r="I164" s="2"/>
      <c r="J164" s="2"/>
      <c r="K164" s="1">
        <f>G164</f>
        <v>2.0798899997316767E-2</v>
      </c>
      <c r="O164" s="1">
        <f ca="1">+C$11+C$12*F164</f>
        <v>1.9026819757068835E-2</v>
      </c>
      <c r="Q164" s="85">
        <f>+C164-15018.5</f>
        <v>39167.998599999999</v>
      </c>
    </row>
    <row r="165" spans="1:17">
      <c r="A165" s="27" t="s">
        <v>126</v>
      </c>
      <c r="B165" s="38"/>
      <c r="C165" s="27">
        <v>54206.3923</v>
      </c>
      <c r="D165" s="27">
        <v>5.9999999999999995E-4</v>
      </c>
      <c r="E165" s="1">
        <f>+(C165-C$7)/C$8</f>
        <v>15639.540867496647</v>
      </c>
      <c r="F165" s="1">
        <f>ROUND(2*E165,0)/2</f>
        <v>15639.5</v>
      </c>
      <c r="G165" s="1">
        <f>+C165-(C$7+F165*C$8)</f>
        <v>1.9131149994791485E-2</v>
      </c>
      <c r="H165" s="28"/>
      <c r="I165" s="2"/>
      <c r="J165" s="2"/>
      <c r="K165" s="1">
        <f>G165</f>
        <v>1.9131149994791485E-2</v>
      </c>
      <c r="O165" s="1">
        <f ca="1">+C$11+C$12*F165</f>
        <v>1.9131026673093975E-2</v>
      </c>
      <c r="Q165" s="85">
        <f>+C165-15018.5</f>
        <v>39187.8923</v>
      </c>
    </row>
    <row r="166" spans="1:17">
      <c r="A166" s="41" t="s">
        <v>133</v>
      </c>
      <c r="B166" s="38" t="s">
        <v>46</v>
      </c>
      <c r="C166" s="41">
        <v>54469.4804</v>
      </c>
      <c r="D166" s="41">
        <v>1E-4</v>
      </c>
      <c r="E166" s="1">
        <f>+(C166-C$7)/C$8</f>
        <v>16201.543258731665</v>
      </c>
      <c r="F166" s="1">
        <f>ROUND(2*E166,0)/2</f>
        <v>16201.5</v>
      </c>
      <c r="G166" s="1">
        <f>+C166-(C$7+F166*C$8)</f>
        <v>2.0250549998308998E-2</v>
      </c>
      <c r="H166" s="28"/>
      <c r="I166" s="2"/>
      <c r="J166" s="2"/>
      <c r="K166" s="1">
        <f>G166</f>
        <v>2.0250549998308998E-2</v>
      </c>
      <c r="O166" s="1">
        <f ca="1">+C$11+C$12*F166</f>
        <v>2.0509009892061735E-2</v>
      </c>
      <c r="Q166" s="85">
        <f>+C166-15018.5</f>
        <v>39450.9804</v>
      </c>
    </row>
    <row r="167" spans="1:17">
      <c r="A167" s="42" t="s">
        <v>134</v>
      </c>
      <c r="B167" s="25"/>
      <c r="C167" s="27">
        <v>54498.738700000002</v>
      </c>
      <c r="D167" s="27">
        <v>2.0000000000000001E-4</v>
      </c>
      <c r="E167" s="1">
        <f>+(C167-C$7)/C$8</f>
        <v>16264.044126553023</v>
      </c>
      <c r="F167" s="1">
        <f>ROUND(2*E167,0)/2</f>
        <v>16264</v>
      </c>
      <c r="G167" s="1">
        <f>+C167-(C$7+F167*C$8)</f>
        <v>2.0656799999414943E-2</v>
      </c>
      <c r="L167" s="1">
        <f>G167</f>
        <v>2.0656799999414943E-2</v>
      </c>
      <c r="O167" s="1">
        <f ca="1">+C$11+C$12*F167</f>
        <v>2.0662255356804594E-2</v>
      </c>
      <c r="Q167" s="85">
        <f>+C167-15018.5</f>
        <v>39480.238700000002</v>
      </c>
    </row>
    <row r="168" spans="1:17">
      <c r="A168" s="27" t="s">
        <v>131</v>
      </c>
      <c r="B168" s="26" t="s">
        <v>43</v>
      </c>
      <c r="C168" s="27">
        <v>54521.443299999999</v>
      </c>
      <c r="D168" s="27">
        <v>2.9999999999999997E-4</v>
      </c>
      <c r="E168" s="1">
        <f>+(C168-C$7)/C$8</f>
        <v>16312.545140061551</v>
      </c>
      <c r="F168" s="1">
        <f>ROUND(2*E168,0)/2</f>
        <v>16312.5</v>
      </c>
      <c r="G168" s="1">
        <f>+C168-(C$7+F168*C$8)</f>
        <v>2.1131249995960388E-2</v>
      </c>
      <c r="H168" s="28"/>
      <c r="I168" s="2"/>
      <c r="J168" s="2"/>
      <c r="K168" s="1">
        <f>G168</f>
        <v>2.1131249995960388E-2</v>
      </c>
      <c r="O168" s="1">
        <f ca="1">+C$11+C$12*F168</f>
        <v>2.0781173837445047E-2</v>
      </c>
      <c r="Q168" s="85">
        <f>+C168-15018.5</f>
        <v>39502.943299999999</v>
      </c>
    </row>
    <row r="169" spans="1:17">
      <c r="A169" s="39" t="s">
        <v>136</v>
      </c>
      <c r="B169" s="26" t="s">
        <v>46</v>
      </c>
      <c r="C169" s="27">
        <v>54540.401839999999</v>
      </c>
      <c r="D169" s="27">
        <v>2.9999999999999997E-4</v>
      </c>
      <c r="E169" s="1">
        <f>+(C169-C$7)/C$8</f>
        <v>16353.043911440129</v>
      </c>
      <c r="F169" s="1">
        <f>ROUND(2*E169,0)/2</f>
        <v>16353</v>
      </c>
      <c r="G169" s="1">
        <f>+C169-(C$7+F169*C$8)</f>
        <v>2.055609999661101E-2</v>
      </c>
      <c r="H169" s="28"/>
      <c r="I169" s="2"/>
      <c r="J169" s="2"/>
      <c r="N169" s="1">
        <f>G169</f>
        <v>2.055609999661101E-2</v>
      </c>
      <c r="O169" s="1">
        <f ca="1">+C$11+C$12*F169</f>
        <v>2.0880476898598416E-2</v>
      </c>
      <c r="Q169" s="85">
        <f>+C169-15018.5</f>
        <v>39521.901839999999</v>
      </c>
    </row>
    <row r="170" spans="1:17">
      <c r="A170" s="42" t="s">
        <v>134</v>
      </c>
      <c r="B170" s="25"/>
      <c r="C170" s="27">
        <v>54816.832000000002</v>
      </c>
      <c r="D170" s="27">
        <v>2.9999999999999997E-4</v>
      </c>
      <c r="E170" s="1">
        <f>+(C170-C$7)/C$8</f>
        <v>16943.547286277226</v>
      </c>
      <c r="F170" s="1">
        <f>ROUND(2*E170,0)/2</f>
        <v>16943.5</v>
      </c>
      <c r="G170" s="1">
        <f>+C170-(C$7+F170*C$8)</f>
        <v>2.2135949999210425E-2</v>
      </c>
      <c r="L170" s="1">
        <f>G170</f>
        <v>2.2135949999210425E-2</v>
      </c>
      <c r="O170" s="1">
        <f ca="1">+C$11+C$12*F170</f>
        <v>2.2328340049488919E-2</v>
      </c>
      <c r="Q170" s="85">
        <f>+C170-15018.5</f>
        <v>39798.332000000002</v>
      </c>
    </row>
    <row r="171" spans="1:17">
      <c r="A171" s="27" t="s">
        <v>138</v>
      </c>
      <c r="B171" s="26" t="s">
        <v>43</v>
      </c>
      <c r="C171" s="27">
        <v>54845.857000000004</v>
      </c>
      <c r="D171" s="27">
        <v>2E-3</v>
      </c>
      <c r="E171" s="1">
        <f>+(C171-C$7)/C$8</f>
        <v>17005.549784321025</v>
      </c>
      <c r="F171" s="1">
        <f>ROUND(2*E171,0)/2</f>
        <v>17005.5</v>
      </c>
      <c r="G171" s="1">
        <f>+C171-(C$7+F171*C$8)</f>
        <v>2.3305349997826852E-2</v>
      </c>
      <c r="H171" s="28"/>
      <c r="I171" s="2"/>
      <c r="J171" s="2"/>
      <c r="K171" s="1">
        <f>G171</f>
        <v>2.3305349997826852E-2</v>
      </c>
      <c r="O171" s="1">
        <f ca="1">+C$11+C$12*F171</f>
        <v>2.2480359550513838E-2</v>
      </c>
      <c r="Q171" s="85">
        <f>+C171-15018.5</f>
        <v>39827.357000000004</v>
      </c>
    </row>
    <row r="172" spans="1:17">
      <c r="A172" s="31" t="s">
        <v>139</v>
      </c>
      <c r="B172" s="37" t="s">
        <v>43</v>
      </c>
      <c r="C172" s="31">
        <v>54854.748800000001</v>
      </c>
      <c r="D172" s="31">
        <v>1E-4</v>
      </c>
      <c r="E172" s="1">
        <f>+(C172-C$7)/C$8</f>
        <v>17024.544230905201</v>
      </c>
      <c r="F172" s="1">
        <f>ROUND(2*E172,0)/2</f>
        <v>17024.5</v>
      </c>
      <c r="G172" s="1">
        <f>+C172-(C$7+F172*C$8)</f>
        <v>2.0705650000309106E-2</v>
      </c>
      <c r="H172" s="28"/>
      <c r="I172" s="2"/>
      <c r="J172" s="2"/>
      <c r="K172" s="1">
        <f>G172</f>
        <v>2.0705650000309106E-2</v>
      </c>
      <c r="O172" s="1">
        <f ca="1">+C$11+C$12*F172</f>
        <v>2.2526946171795664E-2</v>
      </c>
      <c r="Q172" s="85">
        <f>+C172-15018.5</f>
        <v>39836.248800000001</v>
      </c>
    </row>
    <row r="173" spans="1:17">
      <c r="A173" s="41" t="s">
        <v>133</v>
      </c>
      <c r="B173" s="38" t="s">
        <v>43</v>
      </c>
      <c r="C173" s="41">
        <v>54937.3747</v>
      </c>
      <c r="D173" s="41">
        <v>2.0000000000000001E-4</v>
      </c>
      <c r="E173" s="1">
        <f>+(C173-C$7)/C$8</f>
        <v>17201.047665982442</v>
      </c>
      <c r="F173" s="1">
        <f>ROUND(2*E173,0)/2</f>
        <v>17201</v>
      </c>
      <c r="G173" s="1">
        <f>+C173-(C$7+F173*C$8)</f>
        <v>2.2313699999358505E-2</v>
      </c>
      <c r="H173" s="28"/>
      <c r="I173" s="2"/>
      <c r="J173" s="2"/>
      <c r="K173" s="1">
        <f>G173</f>
        <v>2.2313699999358505E-2</v>
      </c>
      <c r="O173" s="1">
        <f ca="1">+C$11+C$12*F173</f>
        <v>2.2959711364229491E-2</v>
      </c>
      <c r="Q173" s="85">
        <f>+C173-15018.5</f>
        <v>39918.8747</v>
      </c>
    </row>
    <row r="174" spans="1:17">
      <c r="A174" s="71" t="s">
        <v>141</v>
      </c>
      <c r="B174" s="72" t="s">
        <v>43</v>
      </c>
      <c r="C174" s="71">
        <v>54941.354399999997</v>
      </c>
      <c r="D174" s="71" t="s">
        <v>173</v>
      </c>
      <c r="E174" s="1">
        <f>+(C174-C$7)/C$8</f>
        <v>17209.549004189666</v>
      </c>
      <c r="F174" s="1">
        <f>ROUND(2*E174,0)/2</f>
        <v>17209.5</v>
      </c>
      <c r="G174" s="1">
        <f>+C174-(C$7+F174*C$8)</f>
        <v>2.2940149996429682E-2</v>
      </c>
      <c r="H174" s="28"/>
      <c r="I174" s="2"/>
      <c r="J174" s="2"/>
      <c r="K174" s="1">
        <f>G174</f>
        <v>2.2940149996429682E-2</v>
      </c>
      <c r="O174" s="1">
        <f ca="1">+C$11+C$12*F174</f>
        <v>2.2980552747434515E-2</v>
      </c>
      <c r="Q174" s="85">
        <f>+C174-15018.5</f>
        <v>39922.854399999997</v>
      </c>
    </row>
    <row r="175" spans="1:17">
      <c r="A175" s="71" t="s">
        <v>141</v>
      </c>
      <c r="B175" s="72" t="s">
        <v>46</v>
      </c>
      <c r="C175" s="71">
        <v>54941.5893</v>
      </c>
      <c r="D175" s="71" t="s">
        <v>174</v>
      </c>
      <c r="E175" s="1">
        <f>+(C175-C$7)/C$8</f>
        <v>17210.050791848262</v>
      </c>
      <c r="F175" s="1">
        <f>ROUND(2*E175,0)/2</f>
        <v>17210</v>
      </c>
      <c r="G175" s="1">
        <f>+C175-(C$7+F175*C$8)</f>
        <v>2.3776999994879588E-2</v>
      </c>
      <c r="H175" s="28"/>
      <c r="I175" s="2"/>
      <c r="J175" s="2"/>
      <c r="K175" s="1">
        <f>G175</f>
        <v>2.3776999994879588E-2</v>
      </c>
      <c r="O175" s="1">
        <f ca="1">+C$11+C$12*F175</f>
        <v>2.2981778711152461E-2</v>
      </c>
      <c r="Q175" s="85">
        <f>+C175-15018.5</f>
        <v>39923.0893</v>
      </c>
    </row>
    <row r="176" spans="1:17">
      <c r="A176" s="31" t="s">
        <v>142</v>
      </c>
      <c r="B176" s="37" t="s">
        <v>46</v>
      </c>
      <c r="C176" s="31">
        <v>55201.868000000002</v>
      </c>
      <c r="D176" s="31">
        <v>2.9999999999999997E-4</v>
      </c>
      <c r="E176" s="1">
        <f>+(C176-C$7)/C$8</f>
        <v>17766.051811231282</v>
      </c>
      <c r="F176" s="1">
        <f>ROUND(2*E176,0)/2</f>
        <v>17766</v>
      </c>
      <c r="G176" s="1">
        <f>+C176-(C$7+F176*C$8)</f>
        <v>2.4254199997812975E-2</v>
      </c>
      <c r="H176" s="28"/>
      <c r="I176" s="2"/>
      <c r="J176" s="2"/>
      <c r="K176" s="1">
        <f>G176</f>
        <v>2.4254199997812975E-2</v>
      </c>
      <c r="O176" s="1">
        <f ca="1">+C$11+C$12*F176</f>
        <v>2.4345050365504908E-2</v>
      </c>
      <c r="Q176" s="85">
        <f>+C176-15018.5</f>
        <v>40183.368000000002</v>
      </c>
    </row>
    <row r="177" spans="1:17">
      <c r="A177" s="44" t="s">
        <v>143</v>
      </c>
      <c r="B177" s="38" t="s">
        <v>46</v>
      </c>
      <c r="C177" s="41">
        <v>55236.741499999996</v>
      </c>
      <c r="D177" s="41">
        <v>1E-4</v>
      </c>
      <c r="E177" s="1">
        <f>+(C177-C$7)/C$8</f>
        <v>17840.547732524305</v>
      </c>
      <c r="F177" s="1">
        <f>ROUND(2*E177,0)/2</f>
        <v>17840.5</v>
      </c>
      <c r="G177" s="1">
        <f>+C177-(C$7+F177*C$8)</f>
        <v>2.2344849996443372E-2</v>
      </c>
      <c r="H177" s="28"/>
      <c r="I177" s="2"/>
      <c r="J177" s="2"/>
      <c r="K177" s="1">
        <f>G177</f>
        <v>2.2344849996443372E-2</v>
      </c>
      <c r="O177" s="1">
        <f ca="1">+C$11+C$12*F177</f>
        <v>2.4527718959478386E-2</v>
      </c>
      <c r="Q177" s="85">
        <f>+C177-15018.5</f>
        <v>40218.241499999996</v>
      </c>
    </row>
    <row r="178" spans="1:17">
      <c r="A178" s="44" t="s">
        <v>144</v>
      </c>
      <c r="B178" s="38" t="s">
        <v>43</v>
      </c>
      <c r="C178" s="41">
        <v>55272.3197</v>
      </c>
      <c r="D178" s="41">
        <v>2.0000000000000001E-4</v>
      </c>
      <c r="E178" s="1">
        <f>+(C178-C$7)/C$8</f>
        <v>17916.549016793109</v>
      </c>
      <c r="F178" s="1">
        <f>ROUND(2*E178,0)/2</f>
        <v>17916.5</v>
      </c>
      <c r="G178" s="1">
        <f>+C178-(C$7+F178*C$8)</f>
        <v>2.2946049997699447E-2</v>
      </c>
      <c r="H178" s="28"/>
      <c r="I178" s="2"/>
      <c r="J178" s="2"/>
      <c r="K178" s="1">
        <f>G178</f>
        <v>2.2946049997699447E-2</v>
      </c>
      <c r="O178" s="1">
        <f ca="1">+C$11+C$12*F178</f>
        <v>2.4714065444605703E-2</v>
      </c>
      <c r="Q178" s="85">
        <f>+C178-15018.5</f>
        <v>40253.8197</v>
      </c>
    </row>
    <row r="179" spans="1:17">
      <c r="A179" s="71" t="s">
        <v>145</v>
      </c>
      <c r="B179" s="72" t="s">
        <v>43</v>
      </c>
      <c r="C179" s="71">
        <v>55279.341899999999</v>
      </c>
      <c r="D179" s="71" t="s">
        <v>173</v>
      </c>
      <c r="E179" s="1">
        <f>+(C179-C$7)/C$8</f>
        <v>17931.549669394768</v>
      </c>
      <c r="F179" s="1">
        <f>ROUND(2*E179,0)/2</f>
        <v>17931.5</v>
      </c>
      <c r="G179" s="1">
        <f>+C179-(C$7+F179*C$8)</f>
        <v>2.3251549995620735E-2</v>
      </c>
      <c r="H179" s="28"/>
      <c r="I179" s="2"/>
      <c r="J179" s="2"/>
      <c r="K179" s="1">
        <f>G179</f>
        <v>2.3251549995620735E-2</v>
      </c>
      <c r="O179" s="1">
        <f ca="1">+C$11+C$12*F179</f>
        <v>2.4750844356143987E-2</v>
      </c>
      <c r="Q179" s="85">
        <f>+C179-15018.5</f>
        <v>40260.841899999999</v>
      </c>
    </row>
    <row r="180" spans="1:17">
      <c r="A180" s="71" t="s">
        <v>147</v>
      </c>
      <c r="B180" s="72" t="s">
        <v>43</v>
      </c>
      <c r="C180" s="71">
        <v>55579.8776</v>
      </c>
      <c r="D180" s="71">
        <v>5.0000000000000001E-4</v>
      </c>
      <c r="E180" s="1">
        <f>+(C180-C$7)/C$8</f>
        <v>18573.546711645973</v>
      </c>
      <c r="F180" s="1">
        <f>ROUND(2*E180,0)/2</f>
        <v>18573.5</v>
      </c>
      <c r="G180" s="1">
        <f>+C180-(C$7+F180*C$8)</f>
        <v>2.1866949995455798E-2</v>
      </c>
      <c r="H180" s="28"/>
      <c r="I180" s="2"/>
      <c r="J180" s="2"/>
      <c r="K180" s="1">
        <f>G180</f>
        <v>2.1866949995455798E-2</v>
      </c>
      <c r="O180" s="1">
        <f ca="1">+C$11+C$12*F180</f>
        <v>2.6324981769982599E-2</v>
      </c>
      <c r="Q180" s="85">
        <f>+C180-15018.5</f>
        <v>40561.3776</v>
      </c>
    </row>
    <row r="181" spans="1:17">
      <c r="A181" s="44" t="s">
        <v>144</v>
      </c>
      <c r="B181" s="38" t="s">
        <v>43</v>
      </c>
      <c r="C181" s="41">
        <v>55603.284200000002</v>
      </c>
      <c r="D181" s="41">
        <v>2.0000000000000001E-4</v>
      </c>
      <c r="E181" s="1">
        <f>+(C181-C$7)/C$8</f>
        <v>18623.547320456037</v>
      </c>
      <c r="F181" s="1">
        <f>ROUND(2*E181,0)/2</f>
        <v>18623.5</v>
      </c>
      <c r="G181" s="1">
        <f>+C181-(C$7+F181*C$8)</f>
        <v>2.2151949997351039E-2</v>
      </c>
      <c r="H181" s="28"/>
      <c r="I181" s="2"/>
      <c r="J181" s="2"/>
      <c r="K181" s="1">
        <f>G181</f>
        <v>2.2151949997351039E-2</v>
      </c>
      <c r="O181" s="1">
        <f ca="1">+C$11+C$12*F181</f>
        <v>2.6447578141776885E-2</v>
      </c>
      <c r="Q181" s="85">
        <f>+C181-15018.5</f>
        <v>40584.784200000002</v>
      </c>
    </row>
    <row r="182" spans="1:17">
      <c r="A182" s="71" t="s">
        <v>151</v>
      </c>
      <c r="B182" s="72" t="s">
        <v>43</v>
      </c>
      <c r="C182" s="71">
        <v>55660.398099999999</v>
      </c>
      <c r="D182" s="71" t="s">
        <v>174</v>
      </c>
      <c r="E182" s="1">
        <f>+(C182-C$7)/C$8</f>
        <v>18745.552642524028</v>
      </c>
      <c r="F182" s="1">
        <f>ROUND(2*E182,0)/2</f>
        <v>18745.5</v>
      </c>
      <c r="G182" s="1">
        <f>+C182-(C$7+F182*C$8)</f>
        <v>2.4643349992402364E-2</v>
      </c>
      <c r="H182" s="28"/>
      <c r="I182" s="2"/>
      <c r="J182" s="2"/>
      <c r="K182" s="1">
        <f>G182</f>
        <v>2.4643349992402364E-2</v>
      </c>
      <c r="O182" s="1">
        <f ca="1">+C$11+C$12*F182</f>
        <v>2.6746713288954938E-2</v>
      </c>
      <c r="Q182" s="85">
        <f>+C182-15018.5</f>
        <v>40641.898099999999</v>
      </c>
    </row>
    <row r="183" spans="1:17">
      <c r="A183" s="71" t="s">
        <v>147</v>
      </c>
      <c r="B183" s="72" t="s">
        <v>43</v>
      </c>
      <c r="C183" s="71">
        <v>55663.6731</v>
      </c>
      <c r="D183" s="71">
        <v>4.0000000000000002E-4</v>
      </c>
      <c r="E183" s="1">
        <f>+(C183-C$7)/C$8</f>
        <v>18752.548617755499</v>
      </c>
      <c r="F183" s="1">
        <f>ROUND(2*E183,0)/2</f>
        <v>18752.5</v>
      </c>
      <c r="G183" s="1">
        <f>+C183-(C$7+F183*C$8)</f>
        <v>2.275924999412382E-2</v>
      </c>
      <c r="H183" s="28"/>
      <c r="I183" s="2"/>
      <c r="J183" s="2"/>
      <c r="K183" s="1">
        <f>G183</f>
        <v>2.275924999412382E-2</v>
      </c>
      <c r="O183" s="1">
        <f ca="1">+C$11+C$12*F183</f>
        <v>2.6763876781006144E-2</v>
      </c>
      <c r="Q183" s="85">
        <f>+C183-15018.5</f>
        <v>40645.1731</v>
      </c>
    </row>
    <row r="184" spans="1:17">
      <c r="A184" s="71" t="s">
        <v>151</v>
      </c>
      <c r="B184" s="72" t="s">
        <v>43</v>
      </c>
      <c r="C184" s="71">
        <v>55667.4179</v>
      </c>
      <c r="D184" s="71" t="s">
        <v>175</v>
      </c>
      <c r="E184" s="1">
        <f>+(C184-C$7)/C$8</f>
        <v>18760.548168304147</v>
      </c>
      <c r="F184" s="1">
        <f>ROUND(2*E184,0)/2</f>
        <v>18760.5</v>
      </c>
      <c r="G184" s="1">
        <f>+C184-(C$7+F184*C$8)</f>
        <v>2.2548850000021048E-2</v>
      </c>
      <c r="H184" s="28"/>
      <c r="I184" s="2"/>
      <c r="J184" s="2"/>
      <c r="K184" s="1">
        <f>G184</f>
        <v>2.2548850000021048E-2</v>
      </c>
      <c r="O184" s="1">
        <f ca="1">+C$11+C$12*F184</f>
        <v>2.6783492200493229E-2</v>
      </c>
      <c r="Q184" s="85">
        <f>+C184-15018.5</f>
        <v>40648.9179</v>
      </c>
    </row>
    <row r="185" spans="1:17">
      <c r="A185" s="27" t="s">
        <v>152</v>
      </c>
      <c r="B185" s="26" t="s">
        <v>43</v>
      </c>
      <c r="C185" s="27">
        <v>55946.892599999999</v>
      </c>
      <c r="D185" s="27">
        <v>4.0000000000000002E-4</v>
      </c>
      <c r="E185" s="1">
        <f>+(C185-C$7)/C$8</f>
        <v>19357.555215333974</v>
      </c>
      <c r="F185" s="1">
        <f>ROUND(2*E185,0)/2</f>
        <v>19357.5</v>
      </c>
      <c r="G185" s="1">
        <f>+C185-(C$7+F185*C$8)</f>
        <v>2.5847749995591585E-2</v>
      </c>
      <c r="H185" s="28"/>
      <c r="I185" s="2"/>
      <c r="J185" s="2"/>
      <c r="K185" s="1">
        <f>G185</f>
        <v>2.5847749995591585E-2</v>
      </c>
      <c r="O185" s="1">
        <f ca="1">+C$11+C$12*F185</f>
        <v>2.8247292879716984E-2</v>
      </c>
      <c r="Q185" s="85">
        <f>+C185-15018.5</f>
        <v>40928.392599999999</v>
      </c>
    </row>
    <row r="186" spans="1:17">
      <c r="A186" s="25" t="s">
        <v>153</v>
      </c>
      <c r="B186" s="26" t="s">
        <v>46</v>
      </c>
      <c r="C186" s="27">
        <v>55952.978300000002</v>
      </c>
      <c r="D186" s="27" t="s">
        <v>35</v>
      </c>
      <c r="E186" s="1">
        <f>+(C186-C$7)/C$8</f>
        <v>19370.555339445786</v>
      </c>
      <c r="F186" s="1">
        <f>ROUND(2*E186,0)/2</f>
        <v>19370.5</v>
      </c>
      <c r="G186" s="1">
        <f>+C186-(C$7+F186*C$8)</f>
        <v>2.5905850001436193E-2</v>
      </c>
      <c r="H186" s="28"/>
      <c r="I186" s="2"/>
      <c r="J186" s="2"/>
      <c r="K186" s="1">
        <f>G186</f>
        <v>2.5905850001436193E-2</v>
      </c>
      <c r="O186" s="1">
        <f ca="1">+C$11+C$12*F186</f>
        <v>2.8279167936383503E-2</v>
      </c>
      <c r="Q186" s="85">
        <f>+C186-15018.5</f>
        <v>40934.478300000002</v>
      </c>
    </row>
    <row r="187" spans="1:17">
      <c r="A187" s="25" t="s">
        <v>153</v>
      </c>
      <c r="B187" s="26" t="s">
        <v>46</v>
      </c>
      <c r="C187" s="27">
        <v>55953.212699999996</v>
      </c>
      <c r="D187" s="27" t="s">
        <v>35</v>
      </c>
      <c r="E187" s="1">
        <f>+(C187-C$7)/C$8</f>
        <v>19371.056059016537</v>
      </c>
      <c r="F187" s="1">
        <f>ROUND(2*E187,0)/2</f>
        <v>19371</v>
      </c>
      <c r="G187" s="1">
        <f>+C187-(C$7+F187*C$8)</f>
        <v>2.6242699990689289E-2</v>
      </c>
      <c r="H187" s="28"/>
      <c r="I187" s="2"/>
      <c r="J187" s="2"/>
      <c r="K187" s="1">
        <f>G187</f>
        <v>2.6242699990689289E-2</v>
      </c>
      <c r="O187" s="1">
        <f ca="1">+C$11+C$12*F187</f>
        <v>2.8280393900101442E-2</v>
      </c>
      <c r="Q187" s="85">
        <f>+C187-15018.5</f>
        <v>40934.712699999996</v>
      </c>
    </row>
    <row r="188" spans="1:17">
      <c r="A188" s="25" t="s">
        <v>153</v>
      </c>
      <c r="B188" s="26" t="s">
        <v>46</v>
      </c>
      <c r="C188" s="27">
        <v>55955.083200000001</v>
      </c>
      <c r="D188" s="27" t="s">
        <v>35</v>
      </c>
      <c r="E188" s="1">
        <f>+(C188-C$7)/C$8</f>
        <v>19375.051775557145</v>
      </c>
      <c r="F188" s="1">
        <f>ROUND(2*E188,0)/2</f>
        <v>19375</v>
      </c>
      <c r="G188" s="1">
        <f>+C188-(C$7+F188*C$8)</f>
        <v>2.4237500001618173E-2</v>
      </c>
      <c r="H188" s="28"/>
      <c r="I188" s="2"/>
      <c r="J188" s="2"/>
      <c r="K188" s="1">
        <f>G188</f>
        <v>2.4237500001618173E-2</v>
      </c>
      <c r="O188" s="1">
        <f ca="1">+C$11+C$12*F188</f>
        <v>2.8290201609844984E-2</v>
      </c>
      <c r="Q188" s="85">
        <f>+C188-15018.5</f>
        <v>40936.583200000001</v>
      </c>
    </row>
    <row r="189" spans="1:17">
      <c r="A189" s="25" t="s">
        <v>153</v>
      </c>
      <c r="B189" s="26" t="s">
        <v>46</v>
      </c>
      <c r="C189" s="27">
        <v>55955.319100000001</v>
      </c>
      <c r="D189" s="27" t="s">
        <v>35</v>
      </c>
      <c r="E189" s="1">
        <f>+(C189-C$7)/C$8</f>
        <v>19375.555699391378</v>
      </c>
      <c r="F189" s="1">
        <f>ROUND(2*E189,0)/2</f>
        <v>19375.5</v>
      </c>
      <c r="G189" s="1">
        <f>+C189-(C$7+F189*C$8)</f>
        <v>2.6074349996633828E-2</v>
      </c>
      <c r="H189" s="28"/>
      <c r="I189" s="2"/>
      <c r="J189" s="2"/>
      <c r="K189" s="1">
        <f>G189</f>
        <v>2.6074349996633828E-2</v>
      </c>
      <c r="O189" s="1">
        <f ca="1">+C$11+C$12*F189</f>
        <v>2.8291427573562931E-2</v>
      </c>
      <c r="Q189" s="85">
        <f>+C189-15018.5</f>
        <v>40936.819100000001</v>
      </c>
    </row>
    <row r="190" spans="1:17">
      <c r="A190" s="25" t="s">
        <v>153</v>
      </c>
      <c r="B190" s="26" t="s">
        <v>46</v>
      </c>
      <c r="C190" s="27">
        <v>56011.960200000001</v>
      </c>
      <c r="D190" s="27" t="s">
        <v>35</v>
      </c>
      <c r="E190" s="1">
        <f>+(C190-C$7)/C$8</f>
        <v>19496.551037615271</v>
      </c>
      <c r="F190" s="1">
        <f>ROUND(2*E190,0)/2</f>
        <v>19496.5</v>
      </c>
      <c r="G190" s="1">
        <f>+C190-(C$7+F190*C$8)</f>
        <v>2.3892049997812137E-2</v>
      </c>
      <c r="H190" s="28"/>
      <c r="I190" s="2"/>
      <c r="J190" s="2"/>
      <c r="K190" s="1">
        <f>G190</f>
        <v>2.3892049997812137E-2</v>
      </c>
      <c r="O190" s="1">
        <f ca="1">+C$11+C$12*F190</f>
        <v>2.8588110793305099E-2</v>
      </c>
      <c r="Q190" s="85">
        <f>+C190-15018.5</f>
        <v>40993.460200000001</v>
      </c>
    </row>
    <row r="191" spans="1:17">
      <c r="A191" s="25" t="s">
        <v>153</v>
      </c>
      <c r="B191" s="26" t="s">
        <v>46</v>
      </c>
      <c r="C191" s="27">
        <v>56012.196600000003</v>
      </c>
      <c r="D191" s="27" t="s">
        <v>35</v>
      </c>
      <c r="E191" s="1">
        <f>+(C191-C$7)/C$8</f>
        <v>19497.056029537325</v>
      </c>
      <c r="F191" s="1">
        <f>ROUND(2*E191,0)/2</f>
        <v>19497</v>
      </c>
      <c r="G191" s="1">
        <f>+C191-(C$7+F191*C$8)</f>
        <v>2.6228900002024602E-2</v>
      </c>
      <c r="H191" s="28"/>
      <c r="I191" s="2"/>
      <c r="J191" s="2"/>
      <c r="K191" s="1">
        <f>G191</f>
        <v>2.6228900002024602E-2</v>
      </c>
      <c r="O191" s="1">
        <f ca="1">+C$11+C$12*F191</f>
        <v>2.8589336757023038E-2</v>
      </c>
      <c r="Q191" s="85">
        <f>+C191-15018.5</f>
        <v>40993.696600000003</v>
      </c>
    </row>
    <row r="192" spans="1:17">
      <c r="A192" s="39" t="s">
        <v>154</v>
      </c>
      <c r="B192" s="26" t="s">
        <v>46</v>
      </c>
      <c r="C192" s="27">
        <v>56309.925000000003</v>
      </c>
      <c r="D192" s="27">
        <v>2.9999999999999997E-4</v>
      </c>
      <c r="E192" s="1">
        <f>+(C192-C$7)/C$8</f>
        <v>20133.056185905385</v>
      </c>
      <c r="F192" s="1">
        <f>ROUND(2*E192,0)/2</f>
        <v>20133</v>
      </c>
      <c r="G192" s="1">
        <f>+C192-(C$7+F192*C$8)</f>
        <v>2.6302099999156781E-2</v>
      </c>
      <c r="H192" s="28"/>
      <c r="I192" s="2"/>
      <c r="J192" s="2"/>
      <c r="K192" s="1">
        <f>G192</f>
        <v>2.6302099999156781E-2</v>
      </c>
      <c r="O192" s="1">
        <f ca="1">+C$11+C$12*F192</f>
        <v>3.0148762606246344E-2</v>
      </c>
      <c r="Q192" s="85">
        <f>+C192-15018.5</f>
        <v>41291.425000000003</v>
      </c>
    </row>
    <row r="193" spans="1:17">
      <c r="A193" s="25" t="s">
        <v>155</v>
      </c>
      <c r="B193" s="26" t="s">
        <v>46</v>
      </c>
      <c r="C193" s="27">
        <v>56321.1607</v>
      </c>
      <c r="D193" s="27" t="s">
        <v>35</v>
      </c>
      <c r="E193" s="1">
        <f>+(C193-C$7)/C$8</f>
        <v>20157.057614579648</v>
      </c>
      <c r="F193" s="1">
        <f>ROUND(2*E193,0)/2</f>
        <v>20157</v>
      </c>
      <c r="G193" s="1">
        <f>+C193-(C$7+F193*C$8)</f>
        <v>2.6970899998559617E-2</v>
      </c>
      <c r="H193" s="28"/>
      <c r="I193" s="2"/>
      <c r="J193" s="2"/>
      <c r="K193" s="1">
        <f>G193</f>
        <v>2.6970899998559617E-2</v>
      </c>
      <c r="O193" s="1">
        <f ca="1">+C$11+C$12*F193</f>
        <v>3.0207608864707598E-2</v>
      </c>
      <c r="Q193" s="85">
        <f>+C193-15018.5</f>
        <v>41302.6607</v>
      </c>
    </row>
    <row r="194" spans="1:17">
      <c r="A194" s="25" t="s">
        <v>155</v>
      </c>
      <c r="B194" s="26" t="s">
        <v>46</v>
      </c>
      <c r="C194" s="27">
        <v>56335.204100000003</v>
      </c>
      <c r="D194" s="27" t="s">
        <v>35</v>
      </c>
      <c r="E194" s="1">
        <f>+(C194-C$7)/C$8</f>
        <v>20187.056783607328</v>
      </c>
      <c r="F194" s="1">
        <f>ROUND(2*E194,0)/2</f>
        <v>20187</v>
      </c>
      <c r="G194" s="1">
        <f>+C194-(C$7+F194*C$8)</f>
        <v>2.6581899997836445E-2</v>
      </c>
      <c r="H194" s="28"/>
      <c r="I194" s="2"/>
      <c r="J194" s="2"/>
      <c r="K194" s="1">
        <f>G194</f>
        <v>2.6581899997836445E-2</v>
      </c>
      <c r="O194" s="1">
        <f ca="1">+C$11+C$12*F194</f>
        <v>3.0281166687784172E-2</v>
      </c>
      <c r="Q194" s="85">
        <f>+C194-15018.5</f>
        <v>41316.704100000003</v>
      </c>
    </row>
    <row r="195" spans="1:17">
      <c r="A195" s="25" t="s">
        <v>155</v>
      </c>
      <c r="B195" s="26" t="s">
        <v>46</v>
      </c>
      <c r="C195" s="27">
        <v>56335.204299999998</v>
      </c>
      <c r="D195" s="27" t="s">
        <v>35</v>
      </c>
      <c r="E195" s="1">
        <f>+(C195-C$7)/C$8</f>
        <v>20187.057210842446</v>
      </c>
      <c r="F195" s="1">
        <f>ROUND(2*E195,0)/2</f>
        <v>20187</v>
      </c>
      <c r="G195" s="1">
        <f>+C195-(C$7+F195*C$8)</f>
        <v>2.678189999278402E-2</v>
      </c>
      <c r="H195" s="28"/>
      <c r="I195" s="2"/>
      <c r="J195" s="2"/>
      <c r="K195" s="1">
        <f>G195</f>
        <v>2.678189999278402E-2</v>
      </c>
      <c r="O195" s="1">
        <f ca="1">+C$11+C$12*F195</f>
        <v>3.0281166687784172E-2</v>
      </c>
      <c r="Q195" s="85">
        <f>+C195-15018.5</f>
        <v>41316.704299999998</v>
      </c>
    </row>
    <row r="196" spans="1:17">
      <c r="A196" s="25" t="s">
        <v>155</v>
      </c>
      <c r="B196" s="26" t="s">
        <v>46</v>
      </c>
      <c r="C196" s="27">
        <v>56335.204299999998</v>
      </c>
      <c r="D196" s="27" t="s">
        <v>35</v>
      </c>
      <c r="E196" s="1">
        <f>+(C196-C$7)/C$8</f>
        <v>20187.057210842446</v>
      </c>
      <c r="F196" s="1">
        <f>ROUND(2*E196,0)/2</f>
        <v>20187</v>
      </c>
      <c r="G196" s="1">
        <f>+C196-(C$7+F196*C$8)</f>
        <v>2.678189999278402E-2</v>
      </c>
      <c r="H196" s="28"/>
      <c r="I196" s="2"/>
      <c r="J196" s="2"/>
      <c r="K196" s="1">
        <f>G196</f>
        <v>2.678189999278402E-2</v>
      </c>
      <c r="O196" s="1">
        <f ca="1">+C$11+C$12*F196</f>
        <v>3.0281166687784172E-2</v>
      </c>
      <c r="Q196" s="85">
        <f>+C196-15018.5</f>
        <v>41316.704299999998</v>
      </c>
    </row>
    <row r="197" spans="1:17">
      <c r="A197" s="44" t="s">
        <v>156</v>
      </c>
      <c r="B197" s="38" t="s">
        <v>43</v>
      </c>
      <c r="C197" s="27">
        <v>56397.465700000001</v>
      </c>
      <c r="D197" s="41">
        <v>1.5E-3</v>
      </c>
      <c r="E197" s="1">
        <f>+(C197-C$7)/C$8</f>
        <v>20320.058497033806</v>
      </c>
      <c r="F197" s="1">
        <f>ROUND(2*E197,0)/2</f>
        <v>20320</v>
      </c>
      <c r="G197" s="1">
        <f>+C197-(C$7+F197*C$8)</f>
        <v>2.7384000000893138E-2</v>
      </c>
      <c r="H197" s="28"/>
      <c r="I197" s="2"/>
      <c r="J197" s="2"/>
      <c r="K197" s="1">
        <f>G197</f>
        <v>2.7384000000893138E-2</v>
      </c>
      <c r="O197" s="1">
        <f ca="1">+C$11+C$12*F197</f>
        <v>3.0607273036756966E-2</v>
      </c>
      <c r="Q197" s="85">
        <f>+C197-15018.5</f>
        <v>41378.965700000001</v>
      </c>
    </row>
    <row r="198" spans="1:17">
      <c r="A198" s="27" t="s">
        <v>157</v>
      </c>
      <c r="B198" s="26" t="s">
        <v>43</v>
      </c>
      <c r="C198" s="45">
        <v>56725.389159999999</v>
      </c>
      <c r="D198" s="27">
        <v>1E-4</v>
      </c>
      <c r="E198" s="1">
        <f>+(C198-C$7)/C$8</f>
        <v>21020.560605118739</v>
      </c>
      <c r="F198" s="1">
        <f>ROUND(2*E198,0)/2</f>
        <v>21020.5</v>
      </c>
      <c r="G198" s="1">
        <f>+C198-(C$7+F198*C$8)</f>
        <v>2.8370849999191705E-2</v>
      </c>
      <c r="H198" s="28"/>
      <c r="I198" s="2"/>
      <c r="J198" s="2"/>
      <c r="K198" s="1">
        <f>G198</f>
        <v>2.8370849999191705E-2</v>
      </c>
      <c r="O198" s="1">
        <f ca="1">+C$11+C$12*F198</f>
        <v>3.2324848205594892E-2</v>
      </c>
      <c r="Q198" s="85">
        <f>+C198-15018.5</f>
        <v>41706.889159999999</v>
      </c>
    </row>
    <row r="199" spans="1:17">
      <c r="A199" s="27" t="s">
        <v>157</v>
      </c>
      <c r="B199" s="26" t="s">
        <v>43</v>
      </c>
      <c r="C199" s="45">
        <v>56725.389230000001</v>
      </c>
      <c r="D199" s="27">
        <v>1E-4</v>
      </c>
      <c r="E199" s="1">
        <f>+(C199-C$7)/C$8</f>
        <v>21020.560754651036</v>
      </c>
      <c r="F199" s="1">
        <f>ROUND(2*E199,0)/2</f>
        <v>21020.5</v>
      </c>
      <c r="G199" s="1">
        <f>+C199-(C$7+F199*C$8)</f>
        <v>2.8440850001061335E-2</v>
      </c>
      <c r="H199" s="28"/>
      <c r="I199" s="2"/>
      <c r="J199" s="2"/>
      <c r="K199" s="1">
        <f>G199</f>
        <v>2.8440850001061335E-2</v>
      </c>
      <c r="O199" s="1">
        <f ca="1">+C$11+C$12*F199</f>
        <v>3.2324848205594892E-2</v>
      </c>
      <c r="Q199" s="85">
        <f>+C199-15018.5</f>
        <v>41706.889230000001</v>
      </c>
    </row>
    <row r="200" spans="1:17">
      <c r="A200" s="27" t="s">
        <v>157</v>
      </c>
      <c r="B200" s="26" t="s">
        <v>43</v>
      </c>
      <c r="C200" s="45">
        <v>56725.389439999999</v>
      </c>
      <c r="D200" s="27">
        <v>1E-4</v>
      </c>
      <c r="E200" s="1">
        <f>+(C200-C$7)/C$8</f>
        <v>21020.561203247918</v>
      </c>
      <c r="F200" s="1">
        <f>ROUND(2*E200,0)/2</f>
        <v>21020.5</v>
      </c>
      <c r="G200" s="1">
        <f>+C200-(C$7+F200*C$8)</f>
        <v>2.8650849999394268E-2</v>
      </c>
      <c r="H200" s="28"/>
      <c r="I200" s="2"/>
      <c r="J200" s="2"/>
      <c r="K200" s="1">
        <f>G200</f>
        <v>2.8650849999394268E-2</v>
      </c>
      <c r="O200" s="1">
        <f ca="1">+C$11+C$12*F200</f>
        <v>3.2324848205594892E-2</v>
      </c>
      <c r="Q200" s="85">
        <f>+C200-15018.5</f>
        <v>41706.889439999999</v>
      </c>
    </row>
    <row r="201" spans="1:17">
      <c r="A201" s="46" t="s">
        <v>158</v>
      </c>
      <c r="B201" s="47" t="s">
        <v>46</v>
      </c>
      <c r="C201" s="46">
        <v>57000.181400000118</v>
      </c>
      <c r="D201" s="46" t="s">
        <v>159</v>
      </c>
      <c r="E201" s="1">
        <f>+(C201-C$7)/C$8</f>
        <v>21607.565095146576</v>
      </c>
      <c r="F201" s="1">
        <f>ROUND(2*E201,0)/2</f>
        <v>21607.5</v>
      </c>
      <c r="G201" s="1">
        <f>+C201-(C$7+F201*C$8)</f>
        <v>3.047275011340389E-2</v>
      </c>
      <c r="H201" s="28"/>
      <c r="I201" s="2"/>
      <c r="J201" s="2"/>
      <c r="K201" s="1">
        <f>G201</f>
        <v>3.047275011340389E-2</v>
      </c>
      <c r="O201" s="1">
        <f ca="1">+C$11+C$12*F201</f>
        <v>3.3764129610459798E-2</v>
      </c>
      <c r="Q201" s="85">
        <f>+C201-15018.5</f>
        <v>41981.681400000118</v>
      </c>
    </row>
    <row r="202" spans="1:17">
      <c r="A202" s="41" t="s">
        <v>160</v>
      </c>
      <c r="B202" s="26"/>
      <c r="C202" s="41">
        <v>57035.5262</v>
      </c>
      <c r="D202" s="41">
        <v>5.0000000000000001E-4</v>
      </c>
      <c r="E202" s="1">
        <f>+(C202-C$7)/C$8</f>
        <v>21683.067796019997</v>
      </c>
      <c r="F202" s="1">
        <f>ROUND(2*E202,0)/2</f>
        <v>21683</v>
      </c>
      <c r="G202" s="1">
        <f>+C202-(C$7+F202*C$8)</f>
        <v>3.1737099998281337E-2</v>
      </c>
      <c r="H202" s="28"/>
      <c r="I202" s="2"/>
      <c r="J202" s="2"/>
      <c r="K202" s="1">
        <f>G202</f>
        <v>3.1737099998281337E-2</v>
      </c>
      <c r="O202" s="1">
        <f ca="1">+C$11+C$12*F202</f>
        <v>3.3949250131869169E-2</v>
      </c>
      <c r="Q202" s="85">
        <f>+C202-15018.5</f>
        <v>42017.0262</v>
      </c>
    </row>
    <row r="203" spans="1:17">
      <c r="A203" s="27" t="s">
        <v>161</v>
      </c>
      <c r="B203" s="26" t="s">
        <v>43</v>
      </c>
      <c r="C203" s="27">
        <v>57069.464</v>
      </c>
      <c r="D203" s="27">
        <v>2.0000000000000001E-4</v>
      </c>
      <c r="E203" s="1">
        <f>+(C203-C$7)/C$8</f>
        <v>21755.564897763696</v>
      </c>
      <c r="F203" s="1">
        <f>ROUND(2*E203,0)/2</f>
        <v>21755.5</v>
      </c>
      <c r="G203" s="1">
        <f>+C203-(C$7+F203*C$8)</f>
        <v>3.038034999917727E-2</v>
      </c>
      <c r="H203" s="28"/>
      <c r="I203" s="2"/>
      <c r="J203" s="2"/>
      <c r="K203" s="1">
        <f>G203</f>
        <v>3.038034999917727E-2</v>
      </c>
      <c r="O203" s="1">
        <f ca="1">+C$11+C$12*F203</f>
        <v>3.4127014870970876E-2</v>
      </c>
      <c r="Q203" s="85">
        <f>+C203-15018.5</f>
        <v>42050.964</v>
      </c>
    </row>
    <row r="204" spans="1:17">
      <c r="A204" s="27" t="s">
        <v>161</v>
      </c>
      <c r="B204" s="26" t="s">
        <v>43</v>
      </c>
      <c r="C204" s="27">
        <v>57332.553699999997</v>
      </c>
      <c r="D204" s="27">
        <v>2.0000000000000001E-4</v>
      </c>
      <c r="E204" s="1">
        <f>+(C204-C$7)/C$8</f>
        <v>22317.570706879731</v>
      </c>
      <c r="F204" s="1">
        <f>ROUND(2*E204,0)/2</f>
        <v>22317.5</v>
      </c>
      <c r="G204" s="1">
        <f>+C204-(C$7+F204*C$8)</f>
        <v>3.3099749991379213E-2</v>
      </c>
      <c r="H204" s="28"/>
      <c r="I204" s="2"/>
      <c r="J204" s="2"/>
      <c r="K204" s="1">
        <f>G204</f>
        <v>3.3099749991379213E-2</v>
      </c>
      <c r="O204" s="1">
        <f ca="1">+C$11+C$12*F204</f>
        <v>3.5504998089938636E-2</v>
      </c>
      <c r="Q204" s="85">
        <f>+C204-15018.5</f>
        <v>42314.053699999997</v>
      </c>
    </row>
    <row r="205" spans="1:17">
      <c r="A205" s="48" t="s">
        <v>162</v>
      </c>
      <c r="B205" s="49" t="s">
        <v>43</v>
      </c>
      <c r="C205" s="50">
        <v>57414.474499999997</v>
      </c>
      <c r="D205" s="50">
        <v>3.5000000000000001E-3</v>
      </c>
      <c r="E205" s="1">
        <f>+(C205-C$7)/C$8</f>
        <v>22492.567924510957</v>
      </c>
      <c r="F205" s="1">
        <f>ROUND(2*E205,0)/2</f>
        <v>22492.5</v>
      </c>
      <c r="G205" s="1">
        <f>+C205-(C$7+F205*C$8)</f>
        <v>3.1797249990631826E-2</v>
      </c>
      <c r="H205" s="28"/>
      <c r="I205" s="2"/>
      <c r="J205" s="2"/>
      <c r="K205" s="1">
        <f>G205</f>
        <v>3.1797249990631826E-2</v>
      </c>
      <c r="O205" s="1">
        <f ca="1">+C$11+C$12*F205</f>
        <v>3.5934085391218631E-2</v>
      </c>
      <c r="Q205" s="85">
        <f>+C205-15018.5</f>
        <v>42395.974499999997</v>
      </c>
    </row>
    <row r="206" spans="1:17">
      <c r="A206" s="46" t="s">
        <v>163</v>
      </c>
      <c r="B206" s="47" t="s">
        <v>43</v>
      </c>
      <c r="C206" s="46">
        <v>57423.139499999997</v>
      </c>
      <c r="D206" s="46" t="s">
        <v>159</v>
      </c>
      <c r="E206" s="1">
        <f>+(C206-C$7)/C$8</f>
        <v>22511.077886459261</v>
      </c>
      <c r="F206" s="1">
        <f>ROUND(2*E206,0)/2</f>
        <v>22511</v>
      </c>
      <c r="G206" s="1">
        <f>+C206-(C$7+F206*C$8)</f>
        <v>3.6460699993767776E-2</v>
      </c>
      <c r="H206" s="28"/>
      <c r="I206" s="2"/>
      <c r="J206" s="2"/>
      <c r="K206" s="1">
        <f>G206</f>
        <v>3.6460699993767776E-2</v>
      </c>
      <c r="O206" s="1">
        <f ca="1">+C$11+C$12*F206</f>
        <v>3.5979446048782518E-2</v>
      </c>
      <c r="Q206" s="85">
        <f>+C206-15018.5</f>
        <v>42404.639499999997</v>
      </c>
    </row>
    <row r="207" spans="1:17">
      <c r="A207" s="27" t="s">
        <v>161</v>
      </c>
      <c r="B207" s="26" t="s">
        <v>43</v>
      </c>
      <c r="C207" s="27">
        <v>57479.545899999997</v>
      </c>
      <c r="D207" s="27">
        <v>2.0000000000000001E-4</v>
      </c>
      <c r="E207" s="1">
        <f>+(C207-C$7)/C$8</f>
        <v>22631.571864259695</v>
      </c>
      <c r="F207" s="1">
        <f>ROUND(2*E207,0)/2</f>
        <v>22631.5</v>
      </c>
      <c r="G207" s="1">
        <f>+C207-(C$7+F207*C$8)</f>
        <v>3.3641549991443753E-2</v>
      </c>
      <c r="H207" s="28"/>
      <c r="I207" s="2"/>
      <c r="J207" s="2"/>
      <c r="K207" s="1">
        <f>G207</f>
        <v>3.3641549991443753E-2</v>
      </c>
      <c r="O207" s="1">
        <f ca="1">+C$11+C$12*F207</f>
        <v>3.6274903304806747E-2</v>
      </c>
      <c r="Q207" s="85">
        <f>+C207-15018.5</f>
        <v>42461.045899999997</v>
      </c>
    </row>
    <row r="208" spans="1:17">
      <c r="A208" s="42" t="s">
        <v>164</v>
      </c>
      <c r="B208" s="26"/>
      <c r="C208" s="27">
        <v>57707.996500000001</v>
      </c>
      <c r="D208" s="27">
        <v>1E-4</v>
      </c>
      <c r="E208" s="1">
        <f>+(C208-C$7)/C$8</f>
        <v>23119.582471653477</v>
      </c>
      <c r="F208" s="1">
        <f>ROUND(2*E208,0)/2</f>
        <v>23119.5</v>
      </c>
      <c r="G208" s="1">
        <f>+C208-(C$7+F208*C$8)</f>
        <v>3.8607149996096268E-2</v>
      </c>
      <c r="H208" s="28"/>
      <c r="I208" s="2"/>
      <c r="J208" s="2"/>
      <c r="K208" s="1">
        <f>G208</f>
        <v>3.8607149996096268E-2</v>
      </c>
      <c r="O208" s="1">
        <f ca="1">+C$11+C$12*F208</f>
        <v>3.747144389351896E-2</v>
      </c>
      <c r="Q208" s="85">
        <f>+C208-15018.5</f>
        <v>42689.496500000001</v>
      </c>
    </row>
    <row r="209" spans="1:17">
      <c r="A209" s="54" t="s">
        <v>166</v>
      </c>
      <c r="B209" s="55" t="s">
        <v>43</v>
      </c>
      <c r="C209" s="56">
        <v>57721.572399999946</v>
      </c>
      <c r="D209" s="56">
        <v>1E-4</v>
      </c>
      <c r="E209" s="1">
        <f>+(C209-C$7)/C$8</f>
        <v>23148.58297856784</v>
      </c>
      <c r="F209" s="1">
        <f>ROUND(2*E209,0)/2</f>
        <v>23148.5</v>
      </c>
      <c r="G209" s="1">
        <f>+C209-(C$7+F209*C$8)</f>
        <v>3.8844449940370396E-2</v>
      </c>
      <c r="H209" s="28"/>
      <c r="I209" s="2"/>
      <c r="J209" s="2"/>
      <c r="K209" s="1">
        <f>G209</f>
        <v>3.8844449940370396E-2</v>
      </c>
      <c r="O209" s="1">
        <f ca="1">+C$11+C$12*F209</f>
        <v>3.7542549789159649E-2</v>
      </c>
      <c r="Q209" s="85">
        <f>+C209-15018.5</f>
        <v>42703.072399999946</v>
      </c>
    </row>
    <row r="210" spans="1:17">
      <c r="A210" s="54" t="s">
        <v>166</v>
      </c>
      <c r="B210" s="55" t="s">
        <v>43</v>
      </c>
      <c r="C210" s="56">
        <v>57847.502299999818</v>
      </c>
      <c r="D210" s="56">
        <v>8.0000000000000004E-4</v>
      </c>
      <c r="E210" s="1">
        <f>+(C210-C$7)/C$8</f>
        <v>23417.591363697818</v>
      </c>
      <c r="F210" s="1">
        <f>ROUND(2*E210,0)/2</f>
        <v>23417.5</v>
      </c>
      <c r="G210" s="1">
        <f>+C210-(C$7+F210*C$8)</f>
        <v>4.2769749816216063E-2</v>
      </c>
      <c r="H210" s="28"/>
      <c r="I210" s="2"/>
      <c r="J210" s="2"/>
      <c r="K210" s="1">
        <f>G210</f>
        <v>4.2769749816216063E-2</v>
      </c>
      <c r="O210" s="1">
        <f ca="1">+C$11+C$12*F210</f>
        <v>3.8202118269412902E-2</v>
      </c>
      <c r="Q210" s="85">
        <f>+C210-15018.5</f>
        <v>42829.002299999818</v>
      </c>
    </row>
    <row r="211" spans="1:17">
      <c r="A211" s="46" t="s">
        <v>165</v>
      </c>
      <c r="B211" s="51" t="s">
        <v>43</v>
      </c>
      <c r="C211" s="52">
        <v>57864.354200000002</v>
      </c>
      <c r="D211" s="52">
        <v>5.0000000000000001E-4</v>
      </c>
      <c r="E211" s="1">
        <f>+(C211-C$7)/C$8</f>
        <v>23453.589982019806</v>
      </c>
      <c r="F211" s="1">
        <f>ROUND(2*E211,0)/2</f>
        <v>23453.5</v>
      </c>
      <c r="G211" s="1">
        <f>+C211-(C$7+F211*C$8)</f>
        <v>4.2122949998883996E-2</v>
      </c>
      <c r="H211" s="28"/>
      <c r="I211" s="2"/>
      <c r="J211" s="2"/>
      <c r="K211" s="1">
        <f>G211</f>
        <v>4.2122949998883996E-2</v>
      </c>
      <c r="O211" s="1">
        <f ca="1">+C$11+C$12*F211</f>
        <v>3.8290387657104782E-2</v>
      </c>
      <c r="Q211" s="85">
        <f>+C211-15018.5</f>
        <v>42845.854200000002</v>
      </c>
    </row>
    <row r="212" spans="1:17">
      <c r="A212" s="46" t="s">
        <v>165</v>
      </c>
      <c r="B212" s="51" t="s">
        <v>46</v>
      </c>
      <c r="C212" s="52">
        <v>57867.395100000002</v>
      </c>
      <c r="D212" s="52">
        <v>1.6999999999999999E-3</v>
      </c>
      <c r="E212" s="1">
        <f>+(C212-C$7)/C$8</f>
        <v>23460.085878533202</v>
      </c>
      <c r="F212" s="1">
        <f>ROUND(2*E212,0)/2</f>
        <v>23460</v>
      </c>
      <c r="G212" s="1">
        <f>+C212-(C$7+F212*C$8)</f>
        <v>4.0201999996497761E-2</v>
      </c>
      <c r="H212" s="28"/>
      <c r="I212" s="2"/>
      <c r="J212" s="2"/>
      <c r="K212" s="1">
        <f>G212</f>
        <v>4.0201999996497761E-2</v>
      </c>
      <c r="O212" s="1">
        <f ca="1">+C$11+C$12*F212</f>
        <v>3.8306325185438042E-2</v>
      </c>
      <c r="Q212" s="85">
        <f>+C212-15018.5</f>
        <v>42848.895100000002</v>
      </c>
    </row>
    <row r="213" spans="1:17">
      <c r="A213" s="46" t="s">
        <v>165</v>
      </c>
      <c r="B213" s="51" t="s">
        <v>46</v>
      </c>
      <c r="C213" s="52">
        <v>57873.480900000002</v>
      </c>
      <c r="D213" s="52">
        <v>1E-3</v>
      </c>
      <c r="E213" s="1">
        <f>+(C213-C$7)/C$8</f>
        <v>23473.086216262574</v>
      </c>
      <c r="F213" s="1">
        <f>ROUND(2*E213,0)/2</f>
        <v>23473</v>
      </c>
      <c r="G213" s="1">
        <f>+C213-(C$7+F213*C$8)</f>
        <v>4.0360099999816157E-2</v>
      </c>
      <c r="H213" s="28"/>
      <c r="I213" s="2"/>
      <c r="J213" s="2"/>
      <c r="K213" s="1">
        <f>G213</f>
        <v>4.0360099999816157E-2</v>
      </c>
      <c r="O213" s="1">
        <f ca="1">+C$11+C$12*F213</f>
        <v>3.8338200242104561E-2</v>
      </c>
      <c r="Q213" s="85">
        <f>+C213-15018.5</f>
        <v>42854.980900000002</v>
      </c>
    </row>
    <row r="214" spans="1:17">
      <c r="A214" s="54" t="s">
        <v>167</v>
      </c>
      <c r="B214" s="55" t="s">
        <v>43</v>
      </c>
      <c r="C214" s="56">
        <v>58922.094299999997</v>
      </c>
      <c r="D214" s="56" t="s">
        <v>159</v>
      </c>
      <c r="E214" s="1">
        <f>+(C214-C$7)/C$8</f>
        <v>25713.108620472711</v>
      </c>
      <c r="F214" s="1">
        <f>ROUND(2*E214,0)/2</f>
        <v>25713</v>
      </c>
      <c r="G214" s="1">
        <f>+C214-(C$7+F214*C$8)</f>
        <v>5.0848099992435891E-2</v>
      </c>
      <c r="H214" s="28"/>
      <c r="I214" s="2"/>
      <c r="J214" s="2"/>
      <c r="K214" s="1">
        <f>G214</f>
        <v>5.0848099992435891E-2</v>
      </c>
      <c r="O214" s="1">
        <f ca="1">+C$11+C$12*F214</f>
        <v>4.3830517698488516E-2</v>
      </c>
      <c r="Q214" s="85">
        <f>+C214-15018.5</f>
        <v>43903.594299999997</v>
      </c>
    </row>
    <row r="215" spans="1:17">
      <c r="A215" s="83" t="s">
        <v>976</v>
      </c>
      <c r="B215" s="26"/>
      <c r="C215" s="53">
        <v>58937.775099999999</v>
      </c>
      <c r="D215" s="31">
        <v>5.0000000000000001E-4</v>
      </c>
      <c r="E215" s="1">
        <f>+(C215-C$7)/C$8</f>
        <v>25746.605563498561</v>
      </c>
      <c r="F215" s="1">
        <f>ROUND(2*E215,0)/2</f>
        <v>25746.5</v>
      </c>
      <c r="G215" s="1">
        <f>+C215-(C$7+F215*C$8)</f>
        <v>4.941704999509966E-2</v>
      </c>
      <c r="H215" s="28"/>
      <c r="I215" s="2"/>
      <c r="J215" s="2"/>
      <c r="K215" s="1">
        <f>G215</f>
        <v>4.941704999509966E-2</v>
      </c>
      <c r="O215" s="1">
        <f ca="1">+C$11+C$12*F215</f>
        <v>4.391265726759068E-2</v>
      </c>
      <c r="Q215" s="85">
        <f>+C215-15018.5</f>
        <v>43919.275099999999</v>
      </c>
    </row>
    <row r="216" spans="1:17">
      <c r="A216" s="87" t="s">
        <v>978</v>
      </c>
      <c r="B216" s="88" t="s">
        <v>43</v>
      </c>
      <c r="C216" s="89">
        <v>59258.444900000002</v>
      </c>
      <c r="D216" s="87">
        <v>1.5E-3</v>
      </c>
      <c r="E216" s="1">
        <f>+(C216-C$7)/C$8</f>
        <v>26431.612579767465</v>
      </c>
      <c r="F216" s="1">
        <f>ROUND(2*E216,0)/2</f>
        <v>26431.5</v>
      </c>
      <c r="G216" s="1">
        <f>+C216-(C$7+F216*C$8)</f>
        <v>5.2701549997436814E-2</v>
      </c>
      <c r="H216" s="28"/>
      <c r="I216" s="2"/>
      <c r="J216" s="2"/>
      <c r="K216" s="1">
        <f>G216</f>
        <v>5.2701549997436814E-2</v>
      </c>
      <c r="O216" s="1">
        <f ca="1">+C$11+C$12*F216</f>
        <v>4.5592227561172385E-2</v>
      </c>
      <c r="Q216" s="85">
        <f>+C216-15018.5</f>
        <v>44239.944900000002</v>
      </c>
    </row>
    <row r="217" spans="1:17">
      <c r="A217" s="82" t="s">
        <v>975</v>
      </c>
      <c r="B217" s="2"/>
      <c r="C217" s="28">
        <v>59536.982400000001</v>
      </c>
      <c r="D217" s="28">
        <v>2.0000000000000001E-4</v>
      </c>
      <c r="E217" s="1">
        <f>+(C217-C$7)/C$8</f>
        <v>27026.617602984486</v>
      </c>
      <c r="F217" s="1">
        <f>ROUND(2*E217,0)/2</f>
        <v>27026.5</v>
      </c>
      <c r="G217" s="1">
        <f>+C217-(C$7+F217*C$8)</f>
        <v>5.5053049996786285E-2</v>
      </c>
      <c r="H217" s="28"/>
      <c r="I217" s="2"/>
      <c r="J217" s="2"/>
      <c r="K217" s="1">
        <f>G217</f>
        <v>5.5053049996786285E-2</v>
      </c>
      <c r="O217" s="1">
        <f ca="1">+C$11+C$12*F217</f>
        <v>4.7051124385524376E-2</v>
      </c>
      <c r="Q217" s="85">
        <f>+C217-15018.5</f>
        <v>44518.482400000001</v>
      </c>
    </row>
    <row r="218" spans="1:17">
      <c r="A218" s="82" t="s">
        <v>977</v>
      </c>
      <c r="B218" s="2"/>
      <c r="C218" s="84">
        <v>59603.925499999998</v>
      </c>
      <c r="D218" s="31">
        <v>2.0000000000000001E-4</v>
      </c>
      <c r="E218" s="1">
        <f>+(C218-C$7)/C$8</f>
        <v>27169.619822684592</v>
      </c>
      <c r="F218" s="1">
        <f>ROUND(2*E218,0)/2</f>
        <v>27169.5</v>
      </c>
      <c r="G218" s="1">
        <f>+C218-(C$7+F218*C$8)</f>
        <v>5.6092149992764462E-2</v>
      </c>
      <c r="H218" s="28"/>
      <c r="I218" s="2"/>
      <c r="J218" s="2"/>
      <c r="K218" s="1">
        <f>G218</f>
        <v>5.6092149992764462E-2</v>
      </c>
      <c r="O218" s="1">
        <f ca="1">+C$11+C$12*F218</f>
        <v>4.7401750008856033E-2</v>
      </c>
      <c r="Q218" s="85">
        <f>+C218-15018.5</f>
        <v>44585.425499999998</v>
      </c>
    </row>
  </sheetData>
  <sheetProtection selectLockedCells="1" selectUnlockedCells="1"/>
  <sortState xmlns:xlrd2="http://schemas.microsoft.com/office/spreadsheetml/2017/richdata2" ref="A21:AH218">
    <sortCondition ref="C21:C218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0"/>
  <sheetViews>
    <sheetView topLeftCell="A67" workbookViewId="0">
      <selection activeCell="A50" sqref="A50"/>
    </sheetView>
  </sheetViews>
  <sheetFormatPr defaultRowHeight="12.75"/>
  <cols>
    <col min="1" max="1" width="23.5703125" style="28" customWidth="1"/>
    <col min="2" max="2" width="6" style="1" customWidth="1"/>
    <col min="3" max="3" width="14" style="1" customWidth="1"/>
    <col min="4" max="4" width="7.28515625" style="28" customWidth="1"/>
    <col min="5" max="5" width="22.7109375" style="28" customWidth="1"/>
    <col min="6" max="8" width="27.7109375" style="1" customWidth="1"/>
    <col min="9" max="9" width="18.7109375" style="1" customWidth="1"/>
    <col min="10" max="10" width="27.7109375" style="1" customWidth="1"/>
    <col min="13" max="13" width="27.7109375" style="28" customWidth="1"/>
    <col min="14" max="14" width="27.7109375" style="1" customWidth="1"/>
  </cols>
  <sheetData>
    <row r="1" spans="1:13" ht="15.75">
      <c r="A1" s="73" t="s">
        <v>176</v>
      </c>
    </row>
    <row r="3" spans="1:13">
      <c r="A3" s="74" t="s">
        <v>177</v>
      </c>
    </row>
    <row r="11" spans="1:13">
      <c r="A11" s="75" t="s">
        <v>57</v>
      </c>
      <c r="B11" s="76" t="s">
        <v>43</v>
      </c>
      <c r="C11" s="77">
        <v>42451.255499999999</v>
      </c>
      <c r="D11" s="75" t="s">
        <v>34</v>
      </c>
      <c r="E11" s="75">
        <f>VLOOKUP(C11,'Active 1'!C$21:E$188,3,FALSE)</f>
        <v>3815.9923123187773</v>
      </c>
      <c r="F11" s="76" t="s">
        <v>178</v>
      </c>
      <c r="G11" s="77">
        <v>3816</v>
      </c>
      <c r="H11" s="77" t="s">
        <v>179</v>
      </c>
      <c r="I11" s="1">
        <f t="shared" ref="I11:I74" si="0">1*C11</f>
        <v>42451.255499999999</v>
      </c>
      <c r="J11" s="76" t="s">
        <v>180</v>
      </c>
      <c r="M11" s="75" t="s">
        <v>181</v>
      </c>
    </row>
    <row r="12" spans="1:13">
      <c r="A12" s="75" t="s">
        <v>57</v>
      </c>
      <c r="B12" s="76" t="s">
        <v>46</v>
      </c>
      <c r="C12" s="77">
        <v>42452.430800000002</v>
      </c>
      <c r="D12" s="75" t="s">
        <v>34</v>
      </c>
      <c r="E12" s="75">
        <f>VLOOKUP(C12,'Active 1'!C$21:E$188,3,FALSE)</f>
        <v>3818.5029635746268</v>
      </c>
      <c r="F12" s="76" t="s">
        <v>182</v>
      </c>
      <c r="G12" s="77">
        <v>3818.5</v>
      </c>
      <c r="H12" s="77" t="s">
        <v>183</v>
      </c>
      <c r="I12" s="1">
        <f t="shared" si="0"/>
        <v>42452.430800000002</v>
      </c>
      <c r="J12" s="76" t="s">
        <v>180</v>
      </c>
      <c r="M12" s="75" t="s">
        <v>181</v>
      </c>
    </row>
    <row r="13" spans="1:13">
      <c r="A13" s="75" t="s">
        <v>57</v>
      </c>
      <c r="B13" s="76" t="s">
        <v>43</v>
      </c>
      <c r="C13" s="77">
        <v>42452.662300000004</v>
      </c>
      <c r="D13" s="75" t="s">
        <v>34</v>
      </c>
      <c r="E13" s="75">
        <f>VLOOKUP(C13,'Active 1'!C$21:E$188,3,FALSE)</f>
        <v>3818.9974890283252</v>
      </c>
      <c r="F13" s="76" t="s">
        <v>184</v>
      </c>
      <c r="G13" s="77">
        <v>3819</v>
      </c>
      <c r="H13" s="77" t="s">
        <v>185</v>
      </c>
      <c r="I13" s="1">
        <f t="shared" si="0"/>
        <v>42452.662300000004</v>
      </c>
      <c r="J13" s="76" t="s">
        <v>180</v>
      </c>
      <c r="M13" s="75" t="s">
        <v>181</v>
      </c>
    </row>
    <row r="14" spans="1:13">
      <c r="A14" s="75" t="s">
        <v>57</v>
      </c>
      <c r="B14" s="76" t="s">
        <v>46</v>
      </c>
      <c r="C14" s="77">
        <v>42454.303999999996</v>
      </c>
      <c r="D14" s="75" t="s">
        <v>34</v>
      </c>
      <c r="E14" s="75">
        <f>VLOOKUP(C14,'Active 1'!C$21:E$188,3,FALSE)</f>
        <v>3822.504454200367</v>
      </c>
      <c r="F14" s="76" t="s">
        <v>186</v>
      </c>
      <c r="G14" s="77">
        <v>3822.5</v>
      </c>
      <c r="H14" s="77" t="s">
        <v>187</v>
      </c>
      <c r="I14" s="1">
        <f t="shared" si="0"/>
        <v>42454.303999999996</v>
      </c>
      <c r="J14" s="76" t="s">
        <v>180</v>
      </c>
      <c r="M14" s="75" t="s">
        <v>181</v>
      </c>
    </row>
    <row r="15" spans="1:13">
      <c r="A15" s="75" t="s">
        <v>188</v>
      </c>
      <c r="B15" s="76" t="s">
        <v>46</v>
      </c>
      <c r="C15" s="77">
        <v>42461.326000000001</v>
      </c>
      <c r="D15" s="75" t="s">
        <v>33</v>
      </c>
      <c r="E15" s="75">
        <f>VLOOKUP(C15,'Active 1'!C$21:E$188,3,FALSE)</f>
        <v>3837.5047035992825</v>
      </c>
      <c r="F15" s="76" t="s">
        <v>189</v>
      </c>
      <c r="G15" s="77">
        <v>3837.5</v>
      </c>
      <c r="H15" s="77" t="s">
        <v>190</v>
      </c>
      <c r="I15" s="1">
        <f t="shared" si="0"/>
        <v>42461.326000000001</v>
      </c>
      <c r="J15" s="76"/>
      <c r="M15" s="75" t="s">
        <v>191</v>
      </c>
    </row>
    <row r="16" spans="1:13">
      <c r="A16" s="75" t="s">
        <v>188</v>
      </c>
      <c r="B16" s="76" t="s">
        <v>43</v>
      </c>
      <c r="C16" s="77">
        <v>42464.347999999998</v>
      </c>
      <c r="D16" s="75" t="s">
        <v>33</v>
      </c>
      <c r="E16" s="75">
        <f>VLOOKUP(C16,'Active 1'!C$21:E$188,3,FALSE)</f>
        <v>3843.9602367356329</v>
      </c>
      <c r="F16" s="76" t="s">
        <v>192</v>
      </c>
      <c r="G16" s="77">
        <v>3844</v>
      </c>
      <c r="H16" s="77" t="s">
        <v>193</v>
      </c>
      <c r="I16" s="1">
        <f t="shared" si="0"/>
        <v>42464.347999999998</v>
      </c>
      <c r="J16" s="76"/>
      <c r="M16" s="75" t="s">
        <v>194</v>
      </c>
    </row>
    <row r="17" spans="1:13">
      <c r="A17" s="75" t="s">
        <v>188</v>
      </c>
      <c r="B17" s="76" t="s">
        <v>43</v>
      </c>
      <c r="C17" s="77">
        <v>42464.351000000002</v>
      </c>
      <c r="D17" s="75" t="s">
        <v>33</v>
      </c>
      <c r="E17" s="75">
        <f>VLOOKUP(C17,'Active 1'!C$21:E$188,3,FALSE)</f>
        <v>3843.9666452728388</v>
      </c>
      <c r="F17" s="76" t="s">
        <v>195</v>
      </c>
      <c r="G17" s="77">
        <v>3844</v>
      </c>
      <c r="H17" s="77" t="s">
        <v>196</v>
      </c>
      <c r="I17" s="1">
        <f t="shared" si="0"/>
        <v>42464.351000000002</v>
      </c>
      <c r="J17" s="76"/>
      <c r="M17" s="75" t="s">
        <v>191</v>
      </c>
    </row>
    <row r="18" spans="1:13">
      <c r="A18" s="75" t="s">
        <v>57</v>
      </c>
      <c r="B18" s="76" t="s">
        <v>46</v>
      </c>
      <c r="C18" s="77">
        <v>42472.557999999997</v>
      </c>
      <c r="D18" s="75" t="s">
        <v>34</v>
      </c>
      <c r="E18" s="75">
        <f>VLOOKUP(C18,'Active 1'!C$21:E$188,3,FALSE)</f>
        <v>3861.4982668645139</v>
      </c>
      <c r="F18" s="76" t="s">
        <v>197</v>
      </c>
      <c r="G18" s="77">
        <v>3861.5</v>
      </c>
      <c r="H18" s="77" t="s">
        <v>198</v>
      </c>
      <c r="I18" s="1">
        <f t="shared" si="0"/>
        <v>42472.557999999997</v>
      </c>
      <c r="J18" s="76" t="s">
        <v>180</v>
      </c>
      <c r="M18" s="75" t="s">
        <v>181</v>
      </c>
    </row>
    <row r="19" spans="1:13">
      <c r="A19" s="75" t="s">
        <v>57</v>
      </c>
      <c r="B19" s="76" t="s">
        <v>46</v>
      </c>
      <c r="C19" s="77">
        <v>42524.517999999996</v>
      </c>
      <c r="D19" s="75" t="s">
        <v>34</v>
      </c>
      <c r="E19" s="75">
        <f>VLOOKUP(C19,'Active 1'!C$21:E$188,3,FALSE)</f>
        <v>3972.4941311150324</v>
      </c>
      <c r="F19" s="76" t="s">
        <v>199</v>
      </c>
      <c r="G19" s="77">
        <v>3972.5</v>
      </c>
      <c r="H19" s="77" t="s">
        <v>200</v>
      </c>
      <c r="I19" s="1">
        <f t="shared" si="0"/>
        <v>42524.517999999996</v>
      </c>
      <c r="J19" s="76" t="s">
        <v>180</v>
      </c>
      <c r="M19" s="75" t="s">
        <v>181</v>
      </c>
    </row>
    <row r="20" spans="1:13">
      <c r="A20" s="75" t="s">
        <v>201</v>
      </c>
      <c r="B20" s="76" t="s">
        <v>46</v>
      </c>
      <c r="C20" s="77">
        <v>43925.625999999997</v>
      </c>
      <c r="D20" s="75" t="s">
        <v>33</v>
      </c>
      <c r="E20" s="75">
        <f>VLOOKUP(C20,'Active 1'!C$21:E$188,3,FALSE)</f>
        <v>6965.511709412137</v>
      </c>
      <c r="F20" s="76" t="s">
        <v>202</v>
      </c>
      <c r="G20" s="77">
        <v>6965.5</v>
      </c>
      <c r="H20" s="77" t="s">
        <v>203</v>
      </c>
      <c r="I20" s="1">
        <f t="shared" si="0"/>
        <v>43925.625999999997</v>
      </c>
      <c r="J20" s="76"/>
      <c r="M20" s="75" t="s">
        <v>204</v>
      </c>
    </row>
    <row r="21" spans="1:13">
      <c r="A21" s="75" t="s">
        <v>205</v>
      </c>
      <c r="B21" s="76" t="s">
        <v>46</v>
      </c>
      <c r="C21" s="77">
        <v>44298.284</v>
      </c>
      <c r="D21" s="75" t="s">
        <v>33</v>
      </c>
      <c r="E21" s="75">
        <f>VLOOKUP(C21,'Active 1'!C$21:E$188,3,FALSE)</f>
        <v>7761.5759276544504</v>
      </c>
      <c r="F21" s="76" t="s">
        <v>206</v>
      </c>
      <c r="G21" s="77">
        <v>7761.5</v>
      </c>
      <c r="H21" s="77" t="s">
        <v>207</v>
      </c>
      <c r="I21" s="1">
        <f t="shared" si="0"/>
        <v>44298.284</v>
      </c>
      <c r="J21" s="76"/>
      <c r="M21" s="75" t="s">
        <v>191</v>
      </c>
    </row>
    <row r="22" spans="1:13" ht="12.75" customHeight="1">
      <c r="A22" s="75" t="s">
        <v>208</v>
      </c>
      <c r="B22" s="76" t="s">
        <v>43</v>
      </c>
      <c r="C22" s="77">
        <v>44342.387000000002</v>
      </c>
      <c r="D22" s="75" t="s">
        <v>33</v>
      </c>
      <c r="E22" s="75">
        <f>VLOOKUP(C22,'Active 1'!C$21:E$188,3,FALSE)</f>
        <v>7855.7878329862633</v>
      </c>
      <c r="F22" s="76" t="s">
        <v>209</v>
      </c>
      <c r="G22" s="77">
        <v>7856</v>
      </c>
      <c r="H22" s="77" t="s">
        <v>210</v>
      </c>
      <c r="I22" s="1">
        <f t="shared" si="0"/>
        <v>44342.387000000002</v>
      </c>
      <c r="J22" s="76"/>
      <c r="M22" s="75" t="s">
        <v>191</v>
      </c>
    </row>
    <row r="23" spans="1:13">
      <c r="A23" s="75" t="s">
        <v>211</v>
      </c>
      <c r="B23" s="76" t="s">
        <v>43</v>
      </c>
      <c r="C23" s="77">
        <v>44371.447999999997</v>
      </c>
      <c r="D23" s="75" t="s">
        <v>33</v>
      </c>
      <c r="E23" s="75">
        <f>VLOOKUP(C23,'Active 1'!C$21:E$188,3,FALSE)</f>
        <v>7917.8673328127397</v>
      </c>
      <c r="F23" s="76" t="s">
        <v>212</v>
      </c>
      <c r="G23" s="77">
        <v>7918</v>
      </c>
      <c r="H23" s="77" t="s">
        <v>213</v>
      </c>
      <c r="I23" s="1">
        <f t="shared" si="0"/>
        <v>44371.447999999997</v>
      </c>
      <c r="J23" s="76"/>
      <c r="M23" s="75" t="s">
        <v>191</v>
      </c>
    </row>
    <row r="24" spans="1:13">
      <c r="A24" s="75" t="s">
        <v>201</v>
      </c>
      <c r="B24" s="76" t="s">
        <v>43</v>
      </c>
      <c r="C24" s="77">
        <v>44372.453000000001</v>
      </c>
      <c r="D24" s="75" t="s">
        <v>33</v>
      </c>
      <c r="E24" s="75">
        <f>VLOOKUP(C24,'Active 1'!C$21:E$188,3,FALSE)</f>
        <v>7920.014192773715</v>
      </c>
      <c r="F24" s="76" t="s">
        <v>214</v>
      </c>
      <c r="G24" s="77">
        <v>7920</v>
      </c>
      <c r="H24" s="77" t="s">
        <v>215</v>
      </c>
      <c r="I24" s="1">
        <f t="shared" si="0"/>
        <v>44372.453000000001</v>
      </c>
      <c r="J24" s="76"/>
      <c r="M24" s="75" t="s">
        <v>204</v>
      </c>
    </row>
    <row r="25" spans="1:13">
      <c r="A25" s="75" t="s">
        <v>216</v>
      </c>
      <c r="B25" s="76" t="s">
        <v>46</v>
      </c>
      <c r="C25" s="77">
        <v>45051.459000000003</v>
      </c>
      <c r="D25" s="75" t="s">
        <v>32</v>
      </c>
      <c r="E25" s="75">
        <f>VLOOKUP(C25,'Active 1'!C$21:E$188,3,FALSE)</f>
        <v>9370.4925954159153</v>
      </c>
      <c r="F25" s="76" t="s">
        <v>217</v>
      </c>
      <c r="G25" s="77">
        <v>9370.5</v>
      </c>
      <c r="H25" s="77" t="s">
        <v>218</v>
      </c>
      <c r="I25" s="1">
        <f t="shared" si="0"/>
        <v>45051.459000000003</v>
      </c>
      <c r="J25" s="76"/>
      <c r="M25" s="75" t="s">
        <v>219</v>
      </c>
    </row>
    <row r="26" spans="1:13">
      <c r="A26" s="75" t="s">
        <v>216</v>
      </c>
      <c r="B26" s="76" t="s">
        <v>43</v>
      </c>
      <c r="C26" s="77">
        <v>45107.41</v>
      </c>
      <c r="D26" s="75" t="s">
        <v>32</v>
      </c>
      <c r="E26" s="75">
        <f>VLOOKUP(C26,'Active 1'!C$21:E$188,3,FALSE)</f>
        <v>9490.0139503173959</v>
      </c>
      <c r="F26" s="76" t="s">
        <v>220</v>
      </c>
      <c r="G26" s="77">
        <v>9490</v>
      </c>
      <c r="H26" s="77" t="s">
        <v>215</v>
      </c>
      <c r="I26" s="1">
        <f t="shared" si="0"/>
        <v>45107.41</v>
      </c>
      <c r="J26" s="76"/>
      <c r="M26" s="75" t="s">
        <v>219</v>
      </c>
    </row>
    <row r="27" spans="1:13">
      <c r="A27" s="75" t="s">
        <v>221</v>
      </c>
      <c r="B27" s="76" t="s">
        <v>46</v>
      </c>
      <c r="C27" s="77">
        <v>45781.273999999998</v>
      </c>
      <c r="D27" s="75" t="s">
        <v>33</v>
      </c>
      <c r="E27" s="75">
        <f>VLOOKUP(C27,'Active 1'!C$21:E$188,3,FALSE)</f>
        <v>10929.508120204073</v>
      </c>
      <c r="F27" s="76" t="s">
        <v>222</v>
      </c>
      <c r="G27" s="77">
        <v>10929.5</v>
      </c>
      <c r="H27" s="77" t="s">
        <v>223</v>
      </c>
      <c r="I27" s="1">
        <f t="shared" si="0"/>
        <v>45781.273999999998</v>
      </c>
      <c r="J27" s="76"/>
      <c r="M27" s="75" t="s">
        <v>224</v>
      </c>
    </row>
    <row r="28" spans="1:13">
      <c r="A28" s="75" t="s">
        <v>225</v>
      </c>
      <c r="B28" s="76" t="s">
        <v>46</v>
      </c>
      <c r="C28" s="77">
        <v>45809.362000000001</v>
      </c>
      <c r="D28" s="75" t="s">
        <v>33</v>
      </c>
      <c r="E28" s="75">
        <f>VLOOKUP(C28,'Active 1'!C$21:E$188,3,FALSE)</f>
        <v>10989.509117799704</v>
      </c>
      <c r="F28" s="76" t="s">
        <v>226</v>
      </c>
      <c r="G28" s="77">
        <v>10989.5</v>
      </c>
      <c r="H28" s="77" t="s">
        <v>223</v>
      </c>
      <c r="I28" s="1">
        <f t="shared" si="0"/>
        <v>45809.362000000001</v>
      </c>
      <c r="J28" s="76"/>
      <c r="M28" s="75" t="s">
        <v>224</v>
      </c>
    </row>
    <row r="29" spans="1:13">
      <c r="A29" s="75" t="s">
        <v>225</v>
      </c>
      <c r="B29" s="76" t="s">
        <v>46</v>
      </c>
      <c r="C29" s="77">
        <v>46035.476000000002</v>
      </c>
      <c r="D29" s="75" t="s">
        <v>33</v>
      </c>
      <c r="E29" s="75">
        <f>VLOOKUP(C29,'Active 1'!C$21:E$188,3,FALSE)</f>
        <v>11472.529111047244</v>
      </c>
      <c r="F29" s="76" t="s">
        <v>227</v>
      </c>
      <c r="G29" s="77">
        <v>11472.5</v>
      </c>
      <c r="H29" s="77" t="s">
        <v>228</v>
      </c>
      <c r="I29" s="1">
        <f t="shared" si="0"/>
        <v>46035.476000000002</v>
      </c>
      <c r="J29" s="76"/>
      <c r="M29" s="75" t="s">
        <v>204</v>
      </c>
    </row>
    <row r="30" spans="1:13">
      <c r="A30" s="75" t="s">
        <v>225</v>
      </c>
      <c r="B30" s="76" t="s">
        <v>46</v>
      </c>
      <c r="C30" s="77">
        <v>46109.434999999998</v>
      </c>
      <c r="D30" s="75" t="s">
        <v>33</v>
      </c>
      <c r="E30" s="75">
        <f>VLOOKUP(C30,'Active 1'!C$21:E$188,3,FALSE)</f>
        <v>11630.518778562711</v>
      </c>
      <c r="F30" s="76" t="s">
        <v>229</v>
      </c>
      <c r="G30" s="77">
        <v>11630.5</v>
      </c>
      <c r="H30" s="77" t="s">
        <v>230</v>
      </c>
      <c r="I30" s="1">
        <f t="shared" si="0"/>
        <v>46109.434999999998</v>
      </c>
      <c r="J30" s="76"/>
      <c r="M30" s="75" t="s">
        <v>204</v>
      </c>
    </row>
    <row r="31" spans="1:13">
      <c r="A31" s="75" t="s">
        <v>231</v>
      </c>
      <c r="B31" s="76" t="s">
        <v>46</v>
      </c>
      <c r="C31" s="77">
        <v>46118.341</v>
      </c>
      <c r="D31" s="75" t="s">
        <v>33</v>
      </c>
      <c r="E31" s="75">
        <f>VLOOKUP(C31,'Active 1'!C$21:E$188,3,FALSE)</f>
        <v>11649.543589321285</v>
      </c>
      <c r="F31" s="76" t="s">
        <v>232</v>
      </c>
      <c r="G31" s="77">
        <v>11649.5</v>
      </c>
      <c r="H31" s="77" t="s">
        <v>233</v>
      </c>
      <c r="I31" s="1">
        <f t="shared" si="0"/>
        <v>46118.341</v>
      </c>
      <c r="J31" s="76"/>
      <c r="M31" s="75" t="s">
        <v>234</v>
      </c>
    </row>
    <row r="32" spans="1:13">
      <c r="A32" s="75" t="s">
        <v>235</v>
      </c>
      <c r="B32" s="76" t="s">
        <v>46</v>
      </c>
      <c r="C32" s="77">
        <v>46535.411</v>
      </c>
      <c r="D32" s="75" t="s">
        <v>33</v>
      </c>
      <c r="E32" s="75">
        <f>VLOOKUP(C32,'Active 1'!C$21:E$188,3,FALSE)</f>
        <v>12540.479792226681</v>
      </c>
      <c r="F32" s="76" t="s">
        <v>236</v>
      </c>
      <c r="G32" s="77">
        <v>12540.5</v>
      </c>
      <c r="H32" s="77" t="s">
        <v>237</v>
      </c>
      <c r="I32" s="1">
        <f t="shared" si="0"/>
        <v>46535.411</v>
      </c>
      <c r="J32" s="76"/>
      <c r="M32" s="75" t="s">
        <v>238</v>
      </c>
    </row>
    <row r="33" spans="1:13">
      <c r="A33" s="75" t="s">
        <v>235</v>
      </c>
      <c r="B33" s="76" t="s">
        <v>46</v>
      </c>
      <c r="C33" s="77">
        <v>46535.415999999997</v>
      </c>
      <c r="D33" s="75" t="s">
        <v>33</v>
      </c>
      <c r="E33" s="75">
        <f>VLOOKUP(C33,'Active 1'!C$21:E$188,3,FALSE)</f>
        <v>12540.490473122003</v>
      </c>
      <c r="F33" s="76" t="s">
        <v>239</v>
      </c>
      <c r="G33" s="77">
        <v>12540.5</v>
      </c>
      <c r="H33" s="77" t="s">
        <v>240</v>
      </c>
      <c r="I33" s="1">
        <f t="shared" si="0"/>
        <v>46535.415999999997</v>
      </c>
      <c r="J33" s="76"/>
      <c r="M33" s="75" t="s">
        <v>241</v>
      </c>
    </row>
    <row r="34" spans="1:13">
      <c r="A34" s="75" t="s">
        <v>235</v>
      </c>
      <c r="B34" s="76" t="s">
        <v>43</v>
      </c>
      <c r="C34" s="77">
        <v>46552.500999999997</v>
      </c>
      <c r="D34" s="75" t="s">
        <v>33</v>
      </c>
      <c r="E34" s="75">
        <f>VLOOKUP(C34,'Active 1'!C$21:E$188,3,FALSE)</f>
        <v>12576.987092458416</v>
      </c>
      <c r="F34" s="76" t="s">
        <v>242</v>
      </c>
      <c r="G34" s="77">
        <v>12577</v>
      </c>
      <c r="H34" s="77" t="s">
        <v>243</v>
      </c>
      <c r="I34" s="1">
        <f t="shared" si="0"/>
        <v>46552.500999999997</v>
      </c>
      <c r="J34" s="76"/>
      <c r="M34" s="75" t="s">
        <v>244</v>
      </c>
    </row>
    <row r="35" spans="1:13">
      <c r="A35" s="75" t="s">
        <v>235</v>
      </c>
      <c r="B35" s="76" t="s">
        <v>43</v>
      </c>
      <c r="C35" s="77">
        <v>46553.436999999998</v>
      </c>
      <c r="D35" s="75" t="s">
        <v>33</v>
      </c>
      <c r="E35" s="75">
        <f>VLOOKUP(C35,'Active 1'!C$21:E$188,3,FALSE)</f>
        <v>12578.986556063855</v>
      </c>
      <c r="F35" s="76" t="s">
        <v>245</v>
      </c>
      <c r="G35" s="77">
        <v>12579</v>
      </c>
      <c r="H35" s="77" t="s">
        <v>243</v>
      </c>
      <c r="I35" s="1">
        <f t="shared" si="0"/>
        <v>46553.436999999998</v>
      </c>
      <c r="J35" s="76"/>
      <c r="M35" s="75" t="s">
        <v>238</v>
      </c>
    </row>
    <row r="36" spans="1:13">
      <c r="A36" s="75" t="s">
        <v>235</v>
      </c>
      <c r="B36" s="76" t="s">
        <v>46</v>
      </c>
      <c r="C36" s="77">
        <v>46708.627</v>
      </c>
      <c r="D36" s="75" t="s">
        <v>33</v>
      </c>
      <c r="E36" s="75">
        <f>VLOOKUP(C36,'Active 1'!C$21:E$188,3,FALSE)</f>
        <v>12910.500185260131</v>
      </c>
      <c r="F36" s="76" t="s">
        <v>246</v>
      </c>
      <c r="G36" s="77">
        <v>12910.5</v>
      </c>
      <c r="H36" s="77" t="s">
        <v>247</v>
      </c>
      <c r="I36" s="1">
        <f t="shared" si="0"/>
        <v>46708.627</v>
      </c>
      <c r="J36" s="76"/>
      <c r="M36" s="75" t="s">
        <v>248</v>
      </c>
    </row>
    <row r="37" spans="1:13">
      <c r="A37" s="75" t="s">
        <v>235</v>
      </c>
      <c r="B37" s="76" t="s">
        <v>46</v>
      </c>
      <c r="C37" s="77">
        <v>46708.629000000001</v>
      </c>
      <c r="D37" s="75" t="s">
        <v>33</v>
      </c>
      <c r="E37" s="75">
        <f>VLOOKUP(C37,'Active 1'!C$21:E$188,3,FALSE)</f>
        <v>12910.504457618263</v>
      </c>
      <c r="F37" s="76" t="s">
        <v>249</v>
      </c>
      <c r="G37" s="77">
        <v>12910.5</v>
      </c>
      <c r="H37" s="77" t="s">
        <v>190</v>
      </c>
      <c r="I37" s="1">
        <f t="shared" si="0"/>
        <v>46708.629000000001</v>
      </c>
      <c r="J37" s="76"/>
      <c r="M37" s="75" t="s">
        <v>250</v>
      </c>
    </row>
    <row r="38" spans="1:13">
      <c r="A38" s="75" t="s">
        <v>251</v>
      </c>
      <c r="B38" s="76" t="s">
        <v>43</v>
      </c>
      <c r="C38" s="77">
        <v>46826.351999999999</v>
      </c>
      <c r="D38" s="75" t="s">
        <v>33</v>
      </c>
      <c r="E38" s="75">
        <f>VLOOKUP(C38,'Active 1'!C$21:E$188,3,FALSE)</f>
        <v>13161.981865762293</v>
      </c>
      <c r="F38" s="76" t="s">
        <v>252</v>
      </c>
      <c r="G38" s="77">
        <v>13162</v>
      </c>
      <c r="H38" s="77" t="s">
        <v>253</v>
      </c>
      <c r="I38" s="1">
        <f t="shared" si="0"/>
        <v>46826.351999999999</v>
      </c>
      <c r="J38" s="76"/>
      <c r="M38" s="75" t="s">
        <v>254</v>
      </c>
    </row>
    <row r="39" spans="1:13">
      <c r="A39" s="75" t="s">
        <v>251</v>
      </c>
      <c r="B39" s="76" t="s">
        <v>46</v>
      </c>
      <c r="C39" s="77">
        <v>46826.587</v>
      </c>
      <c r="D39" s="75" t="s">
        <v>33</v>
      </c>
      <c r="E39" s="75">
        <f>VLOOKUP(C39,'Active 1'!C$21:E$188,3,FALSE)</f>
        <v>13162.483867842719</v>
      </c>
      <c r="F39" s="76" t="s">
        <v>255</v>
      </c>
      <c r="G39" s="77">
        <v>13162.5</v>
      </c>
      <c r="H39" s="77" t="s">
        <v>253</v>
      </c>
      <c r="I39" s="1">
        <f t="shared" si="0"/>
        <v>46826.587</v>
      </c>
      <c r="J39" s="76"/>
      <c r="M39" s="75" t="s">
        <v>254</v>
      </c>
    </row>
    <row r="40" spans="1:13">
      <c r="A40" s="75" t="s">
        <v>251</v>
      </c>
      <c r="B40" s="76" t="s">
        <v>46</v>
      </c>
      <c r="C40" s="77">
        <v>46851.394999999997</v>
      </c>
      <c r="D40" s="75" t="s">
        <v>33</v>
      </c>
      <c r="E40" s="75">
        <f>VLOOKUP(C40,'Active 1'!C$21:E$188,3,FALSE)</f>
        <v>13215.478198103045</v>
      </c>
      <c r="F40" s="76" t="s">
        <v>256</v>
      </c>
      <c r="G40" s="77">
        <v>13215.5</v>
      </c>
      <c r="H40" s="77" t="s">
        <v>257</v>
      </c>
      <c r="I40" s="1">
        <f t="shared" si="0"/>
        <v>46851.394999999997</v>
      </c>
      <c r="J40" s="76"/>
      <c r="M40" s="75" t="s">
        <v>258</v>
      </c>
    </row>
    <row r="41" spans="1:13">
      <c r="A41" s="75" t="s">
        <v>251</v>
      </c>
      <c r="B41" s="76" t="s">
        <v>46</v>
      </c>
      <c r="C41" s="77">
        <v>46851.4</v>
      </c>
      <c r="D41" s="75" t="s">
        <v>33</v>
      </c>
      <c r="E41" s="75">
        <f>VLOOKUP(C41,'Active 1'!C$21:E$188,3,FALSE)</f>
        <v>13215.488878998383</v>
      </c>
      <c r="F41" s="76" t="s">
        <v>259</v>
      </c>
      <c r="G41" s="77">
        <v>13215.5</v>
      </c>
      <c r="H41" s="77" t="s">
        <v>260</v>
      </c>
      <c r="I41" s="1">
        <f t="shared" si="0"/>
        <v>46851.4</v>
      </c>
      <c r="J41" s="76"/>
      <c r="M41" s="75" t="s">
        <v>261</v>
      </c>
    </row>
    <row r="42" spans="1:13">
      <c r="A42" s="75" t="s">
        <v>251</v>
      </c>
      <c r="B42" s="76" t="s">
        <v>46</v>
      </c>
      <c r="C42" s="77">
        <v>46851.4</v>
      </c>
      <c r="D42" s="75" t="s">
        <v>33</v>
      </c>
      <c r="E42" s="75">
        <f>VLOOKUP(C42,'Active 1'!C$21:E$188,3,FALSE)</f>
        <v>13215.488878998383</v>
      </c>
      <c r="F42" s="76" t="s">
        <v>259</v>
      </c>
      <c r="G42" s="77">
        <v>13215.5</v>
      </c>
      <c r="H42" s="77" t="s">
        <v>260</v>
      </c>
      <c r="I42" s="1">
        <f t="shared" si="0"/>
        <v>46851.4</v>
      </c>
      <c r="J42" s="76"/>
      <c r="M42" s="75" t="s">
        <v>262</v>
      </c>
    </row>
    <row r="43" spans="1:13">
      <c r="A43" s="75" t="s">
        <v>251</v>
      </c>
      <c r="B43" s="76" t="s">
        <v>46</v>
      </c>
      <c r="C43" s="77">
        <v>46851.404000000002</v>
      </c>
      <c r="D43" s="75" t="s">
        <v>33</v>
      </c>
      <c r="E43" s="75">
        <f>VLOOKUP(C43,'Active 1'!C$21:E$188,3,FALSE)</f>
        <v>13215.497423714647</v>
      </c>
      <c r="F43" s="76" t="s">
        <v>263</v>
      </c>
      <c r="G43" s="77">
        <v>13215.5</v>
      </c>
      <c r="H43" s="77" t="s">
        <v>264</v>
      </c>
      <c r="I43" s="1">
        <f t="shared" si="0"/>
        <v>46851.404000000002</v>
      </c>
      <c r="J43" s="76"/>
      <c r="M43" s="75" t="s">
        <v>248</v>
      </c>
    </row>
    <row r="44" spans="1:13">
      <c r="A44" s="78" t="s">
        <v>265</v>
      </c>
      <c r="B44" s="76" t="s">
        <v>43</v>
      </c>
      <c r="C44" s="77">
        <v>46857.257100000003</v>
      </c>
      <c r="D44" s="75" t="s">
        <v>34</v>
      </c>
      <c r="E44" s="75">
        <f>VLOOKUP(C44,'Active 1'!C$21:E$188,3,FALSE)</f>
        <v>13228.00069340373</v>
      </c>
      <c r="F44" s="76" t="s">
        <v>266</v>
      </c>
      <c r="G44" s="77">
        <v>13228</v>
      </c>
      <c r="H44" s="77" t="s">
        <v>267</v>
      </c>
      <c r="I44" s="1">
        <f t="shared" si="0"/>
        <v>46857.257100000003</v>
      </c>
      <c r="J44" s="76" t="s">
        <v>180</v>
      </c>
      <c r="M44" s="75" t="s">
        <v>268</v>
      </c>
    </row>
    <row r="45" spans="1:13">
      <c r="A45" s="78" t="s">
        <v>265</v>
      </c>
      <c r="B45" s="76" t="s">
        <v>43</v>
      </c>
      <c r="C45" s="77">
        <v>46859.130400000002</v>
      </c>
      <c r="D45" s="75" t="s">
        <v>34</v>
      </c>
      <c r="E45" s="75">
        <f>VLOOKUP(C45,'Active 1'!C$21:E$188,3,FALSE)</f>
        <v>13232.002397647388</v>
      </c>
      <c r="F45" s="76" t="s">
        <v>269</v>
      </c>
      <c r="G45" s="77">
        <v>13232</v>
      </c>
      <c r="H45" s="77" t="s">
        <v>270</v>
      </c>
      <c r="I45" s="1">
        <f t="shared" si="0"/>
        <v>46859.130400000002</v>
      </c>
      <c r="J45" s="76" t="s">
        <v>180</v>
      </c>
      <c r="M45" s="75" t="s">
        <v>268</v>
      </c>
    </row>
    <row r="46" spans="1:13">
      <c r="A46" s="78" t="s">
        <v>265</v>
      </c>
      <c r="B46" s="76" t="s">
        <v>43</v>
      </c>
      <c r="C46" s="77">
        <v>46860.065000000002</v>
      </c>
      <c r="D46" s="75" t="s">
        <v>34</v>
      </c>
      <c r="E46" s="75">
        <f>VLOOKUP(C46,'Active 1'!C$21:E$188,3,FALSE)</f>
        <v>13233.998870602134</v>
      </c>
      <c r="F46" s="76" t="s">
        <v>271</v>
      </c>
      <c r="G46" s="77">
        <v>13234</v>
      </c>
      <c r="H46" s="77" t="s">
        <v>272</v>
      </c>
      <c r="I46" s="1">
        <f t="shared" si="0"/>
        <v>46860.065000000002</v>
      </c>
      <c r="J46" s="76" t="s">
        <v>180</v>
      </c>
      <c r="M46" s="75" t="s">
        <v>268</v>
      </c>
    </row>
    <row r="47" spans="1:13">
      <c r="A47" s="78" t="s">
        <v>265</v>
      </c>
      <c r="B47" s="76" t="s">
        <v>46</v>
      </c>
      <c r="C47" s="77">
        <v>46885.112099999998</v>
      </c>
      <c r="D47" s="75" t="s">
        <v>34</v>
      </c>
      <c r="E47" s="75">
        <f>VLOOKUP(C47,'Active 1'!C$21:E$188,3,FALSE)</f>
        <v>13287.503961277052</v>
      </c>
      <c r="F47" s="76" t="s">
        <v>273</v>
      </c>
      <c r="G47" s="77">
        <v>13287.5</v>
      </c>
      <c r="H47" s="77" t="s">
        <v>274</v>
      </c>
      <c r="I47" s="1">
        <f t="shared" si="0"/>
        <v>46885.112099999998</v>
      </c>
      <c r="J47" s="76" t="s">
        <v>180</v>
      </c>
      <c r="M47" s="75" t="s">
        <v>268</v>
      </c>
    </row>
    <row r="48" spans="1:13">
      <c r="A48" s="78" t="s">
        <v>265</v>
      </c>
      <c r="B48" s="76" t="s">
        <v>46</v>
      </c>
      <c r="C48" s="77">
        <v>46886.049299999999</v>
      </c>
      <c r="D48" s="75" t="s">
        <v>34</v>
      </c>
      <c r="E48" s="75">
        <f>VLOOKUP(C48,'Active 1'!C$21:E$188,3,FALSE)</f>
        <v>13289.505988297367</v>
      </c>
      <c r="F48" s="76" t="s">
        <v>275</v>
      </c>
      <c r="G48" s="77">
        <v>13289.5</v>
      </c>
      <c r="H48" s="77" t="s">
        <v>276</v>
      </c>
      <c r="I48" s="1">
        <f t="shared" si="0"/>
        <v>46886.049299999999</v>
      </c>
      <c r="J48" s="76" t="s">
        <v>180</v>
      </c>
      <c r="M48" s="75" t="s">
        <v>268</v>
      </c>
    </row>
    <row r="49" spans="1:13">
      <c r="A49" s="75" t="s">
        <v>251</v>
      </c>
      <c r="B49" s="76" t="s">
        <v>43</v>
      </c>
      <c r="C49" s="77">
        <v>46891.425000000003</v>
      </c>
      <c r="D49" s="75" t="s">
        <v>33</v>
      </c>
      <c r="E49" s="75">
        <f>VLOOKUP(C49,'Active 1'!C$21:E$188,3,FALSE)</f>
        <v>13300.989446100524</v>
      </c>
      <c r="F49" s="76" t="s">
        <v>277</v>
      </c>
      <c r="G49" s="77">
        <v>13301</v>
      </c>
      <c r="H49" s="77" t="s">
        <v>260</v>
      </c>
      <c r="I49" s="1">
        <f t="shared" si="0"/>
        <v>46891.425000000003</v>
      </c>
      <c r="J49" s="76"/>
      <c r="M49" s="75" t="s">
        <v>241</v>
      </c>
    </row>
    <row r="50" spans="1:13">
      <c r="A50" s="75" t="s">
        <v>251</v>
      </c>
      <c r="B50" s="76" t="s">
        <v>46</v>
      </c>
      <c r="C50" s="77">
        <v>46910.389000000003</v>
      </c>
      <c r="D50" s="75" t="s">
        <v>33</v>
      </c>
      <c r="E50" s="75">
        <f>VLOOKUP(C50,'Active 1'!C$21:E$188,3,FALSE)</f>
        <v>13341.499945901272</v>
      </c>
      <c r="F50" s="76" t="s">
        <v>278</v>
      </c>
      <c r="G50" s="77">
        <v>13341.5</v>
      </c>
      <c r="H50" s="77" t="s">
        <v>279</v>
      </c>
      <c r="I50" s="1">
        <f t="shared" si="0"/>
        <v>46910.389000000003</v>
      </c>
      <c r="J50" s="76"/>
      <c r="M50" s="75" t="s">
        <v>261</v>
      </c>
    </row>
    <row r="51" spans="1:13">
      <c r="A51" s="75" t="s">
        <v>251</v>
      </c>
      <c r="B51" s="76" t="s">
        <v>46</v>
      </c>
      <c r="C51" s="77">
        <v>46910.396000000001</v>
      </c>
      <c r="D51" s="75" t="s">
        <v>33</v>
      </c>
      <c r="E51" s="75">
        <f>VLOOKUP(C51,'Active 1'!C$21:E$188,3,FALSE)</f>
        <v>13341.514899154727</v>
      </c>
      <c r="F51" s="76" t="s">
        <v>280</v>
      </c>
      <c r="G51" s="77">
        <v>13341.5</v>
      </c>
      <c r="H51" s="77" t="s">
        <v>215</v>
      </c>
      <c r="I51" s="1">
        <f t="shared" si="0"/>
        <v>46910.396000000001</v>
      </c>
      <c r="J51" s="76"/>
      <c r="M51" s="75" t="s">
        <v>281</v>
      </c>
    </row>
    <row r="52" spans="1:13">
      <c r="A52" s="75" t="s">
        <v>251</v>
      </c>
      <c r="B52" s="76" t="s">
        <v>46</v>
      </c>
      <c r="C52" s="77">
        <v>46910.398000000001</v>
      </c>
      <c r="D52" s="75" t="s">
        <v>33</v>
      </c>
      <c r="E52" s="75">
        <f>VLOOKUP(C52,'Active 1'!C$21:E$188,3,FALSE)</f>
        <v>13341.519171512859</v>
      </c>
      <c r="F52" s="76" t="s">
        <v>282</v>
      </c>
      <c r="G52" s="77">
        <v>13341.5</v>
      </c>
      <c r="H52" s="77" t="s">
        <v>230</v>
      </c>
      <c r="I52" s="1">
        <f t="shared" si="0"/>
        <v>46910.398000000001</v>
      </c>
      <c r="J52" s="76"/>
      <c r="M52" s="75" t="s">
        <v>262</v>
      </c>
    </row>
    <row r="53" spans="1:13">
      <c r="A53" s="75" t="s">
        <v>251</v>
      </c>
      <c r="B53" s="76" t="s">
        <v>46</v>
      </c>
      <c r="C53" s="77">
        <v>46910.402999999998</v>
      </c>
      <c r="D53" s="75" t="s">
        <v>33</v>
      </c>
      <c r="E53" s="75">
        <f>VLOOKUP(C53,'Active 1'!C$21:E$188,3,FALSE)</f>
        <v>13341.529852408181</v>
      </c>
      <c r="F53" s="76" t="s">
        <v>283</v>
      </c>
      <c r="G53" s="77">
        <v>13341.5</v>
      </c>
      <c r="H53" s="77" t="s">
        <v>228</v>
      </c>
      <c r="I53" s="1">
        <f t="shared" si="0"/>
        <v>46910.402999999998</v>
      </c>
      <c r="J53" s="76"/>
      <c r="M53" s="75" t="s">
        <v>284</v>
      </c>
    </row>
    <row r="54" spans="1:13">
      <c r="A54" s="75" t="s">
        <v>251</v>
      </c>
      <c r="B54" s="76" t="s">
        <v>43</v>
      </c>
      <c r="C54" s="77">
        <v>46913.432000000001</v>
      </c>
      <c r="D54" s="75" t="s">
        <v>33</v>
      </c>
      <c r="E54" s="75">
        <f>VLOOKUP(C54,'Active 1'!C$21:E$188,3,FALSE)</f>
        <v>13348.000338798001</v>
      </c>
      <c r="F54" s="76" t="s">
        <v>285</v>
      </c>
      <c r="G54" s="77">
        <v>13348</v>
      </c>
      <c r="H54" s="77" t="s">
        <v>247</v>
      </c>
      <c r="I54" s="1">
        <f t="shared" si="0"/>
        <v>46913.432000000001</v>
      </c>
      <c r="J54" s="76"/>
      <c r="M54" s="75" t="s">
        <v>286</v>
      </c>
    </row>
    <row r="55" spans="1:13">
      <c r="A55" s="75" t="s">
        <v>251</v>
      </c>
      <c r="B55" s="76" t="s">
        <v>46</v>
      </c>
      <c r="C55" s="77">
        <v>46916.461000000003</v>
      </c>
      <c r="D55" s="75" t="s">
        <v>33</v>
      </c>
      <c r="E55" s="75">
        <f>VLOOKUP(C55,'Active 1'!C$21:E$188,3,FALSE)</f>
        <v>13354.470825187822</v>
      </c>
      <c r="F55" s="76" t="s">
        <v>287</v>
      </c>
      <c r="G55" s="77">
        <v>13354.5</v>
      </c>
      <c r="H55" s="77" t="s">
        <v>288</v>
      </c>
      <c r="I55" s="1">
        <f t="shared" si="0"/>
        <v>46916.461000000003</v>
      </c>
      <c r="J55" s="76"/>
      <c r="M55" s="75" t="s">
        <v>281</v>
      </c>
    </row>
    <row r="56" spans="1:13">
      <c r="A56" s="78" t="s">
        <v>265</v>
      </c>
      <c r="B56" s="76" t="s">
        <v>46</v>
      </c>
      <c r="C56" s="77">
        <v>47118.239300000001</v>
      </c>
      <c r="D56" s="75" t="s">
        <v>34</v>
      </c>
      <c r="E56" s="75">
        <f>VLOOKUP(C56,'Active 1'!C$21:E$188,3,FALSE)</f>
        <v>13785.505405547723</v>
      </c>
      <c r="F56" s="76" t="s">
        <v>289</v>
      </c>
      <c r="G56" s="77">
        <v>13785.5</v>
      </c>
      <c r="H56" s="77" t="s">
        <v>290</v>
      </c>
      <c r="I56" s="1">
        <f t="shared" si="0"/>
        <v>47118.239300000001</v>
      </c>
      <c r="J56" s="76" t="s">
        <v>180</v>
      </c>
      <c r="M56" s="75" t="s">
        <v>268</v>
      </c>
    </row>
    <row r="57" spans="1:13">
      <c r="A57" s="75" t="s">
        <v>291</v>
      </c>
      <c r="B57" s="76" t="s">
        <v>43</v>
      </c>
      <c r="C57" s="77">
        <v>47206.472000000002</v>
      </c>
      <c r="D57" s="75" t="s">
        <v>33</v>
      </c>
      <c r="E57" s="75">
        <f>VLOOKUP(C57,'Active 1'!C$21:E$188,3,FALSE)</f>
        <v>13973.986252192391</v>
      </c>
      <c r="F57" s="76" t="s">
        <v>292</v>
      </c>
      <c r="G57" s="77">
        <v>13974</v>
      </c>
      <c r="H57" s="77" t="s">
        <v>243</v>
      </c>
      <c r="I57" s="1">
        <f t="shared" si="0"/>
        <v>47206.472000000002</v>
      </c>
      <c r="J57" s="76"/>
      <c r="M57" s="75" t="s">
        <v>293</v>
      </c>
    </row>
    <row r="58" spans="1:13">
      <c r="A58" s="75" t="s">
        <v>291</v>
      </c>
      <c r="B58" s="76" t="s">
        <v>43</v>
      </c>
      <c r="C58" s="77">
        <v>47214.438000000002</v>
      </c>
      <c r="D58" s="75" t="s">
        <v>33</v>
      </c>
      <c r="E58" s="75">
        <f>VLOOKUP(C58,'Active 1'!C$21:E$188,3,FALSE)</f>
        <v>13991.00305462926</v>
      </c>
      <c r="F58" s="76" t="s">
        <v>294</v>
      </c>
      <c r="G58" s="77">
        <v>13991</v>
      </c>
      <c r="H58" s="77" t="s">
        <v>295</v>
      </c>
      <c r="I58" s="1">
        <f t="shared" si="0"/>
        <v>47214.438000000002</v>
      </c>
      <c r="J58" s="76"/>
      <c r="M58" s="75" t="s">
        <v>293</v>
      </c>
    </row>
    <row r="59" spans="1:13">
      <c r="A59" s="75" t="s">
        <v>296</v>
      </c>
      <c r="B59" s="76" t="s">
        <v>46</v>
      </c>
      <c r="C59" s="77">
        <v>47233.4</v>
      </c>
      <c r="D59" s="75" t="s">
        <v>33</v>
      </c>
      <c r="E59" s="75">
        <f>VLOOKUP(C59,'Active 1'!C$21:E$188,3,FALSE)</f>
        <v>14031.509282071875</v>
      </c>
      <c r="F59" s="76" t="s">
        <v>297</v>
      </c>
      <c r="G59" s="77">
        <v>14031.5</v>
      </c>
      <c r="H59" s="77" t="s">
        <v>223</v>
      </c>
      <c r="I59" s="1">
        <f t="shared" si="0"/>
        <v>47233.4</v>
      </c>
      <c r="J59" s="76"/>
      <c r="M59" s="75" t="s">
        <v>293</v>
      </c>
    </row>
    <row r="60" spans="1:13">
      <c r="A60" s="75" t="s">
        <v>251</v>
      </c>
      <c r="B60" s="76" t="s">
        <v>43</v>
      </c>
      <c r="C60" s="77">
        <v>47265.455999999998</v>
      </c>
      <c r="D60" s="75" t="s">
        <v>33</v>
      </c>
      <c r="E60" s="75">
        <f>VLOOKUP(C60,'Active 1'!C$21:E$188,3,FALSE)</f>
        <v>14099.986638199942</v>
      </c>
      <c r="F60" s="76" t="s">
        <v>298</v>
      </c>
      <c r="G60" s="77">
        <v>14100</v>
      </c>
      <c r="H60" s="77" t="s">
        <v>243</v>
      </c>
      <c r="I60" s="1">
        <f t="shared" si="0"/>
        <v>47265.455999999998</v>
      </c>
      <c r="J60" s="76"/>
      <c r="M60" s="75" t="s">
        <v>258</v>
      </c>
    </row>
    <row r="61" spans="1:13">
      <c r="A61" s="75" t="s">
        <v>296</v>
      </c>
      <c r="B61" s="76" t="s">
        <v>46</v>
      </c>
      <c r="C61" s="77">
        <v>47270.368999999999</v>
      </c>
      <c r="D61" s="75" t="s">
        <v>33</v>
      </c>
      <c r="E61" s="75">
        <f>VLOOKUP(C61,'Active 1'!C$21:E$188,3,FALSE)</f>
        <v>14110.481685949419</v>
      </c>
      <c r="F61" s="76" t="s">
        <v>299</v>
      </c>
      <c r="G61" s="77">
        <v>14110.5</v>
      </c>
      <c r="H61" s="77" t="s">
        <v>237</v>
      </c>
      <c r="I61" s="1">
        <f t="shared" si="0"/>
        <v>47270.368999999999</v>
      </c>
      <c r="J61" s="76"/>
      <c r="M61" s="75" t="s">
        <v>293</v>
      </c>
    </row>
    <row r="62" spans="1:13">
      <c r="A62" s="75" t="s">
        <v>300</v>
      </c>
      <c r="B62" s="76" t="s">
        <v>43</v>
      </c>
      <c r="C62" s="77">
        <v>47590.34</v>
      </c>
      <c r="D62" s="75" t="s">
        <v>33</v>
      </c>
      <c r="E62" s="75">
        <f>VLOOKUP(C62,'Active 1'!C$21:E$188,3,FALSE)</f>
        <v>14793.997037760482</v>
      </c>
      <c r="F62" s="76" t="s">
        <v>301</v>
      </c>
      <c r="G62" s="77">
        <v>14794</v>
      </c>
      <c r="H62" s="77" t="s">
        <v>264</v>
      </c>
      <c r="I62" s="1">
        <f t="shared" si="0"/>
        <v>47590.34</v>
      </c>
      <c r="J62" s="76"/>
      <c r="M62" s="75" t="s">
        <v>293</v>
      </c>
    </row>
    <row r="63" spans="1:13">
      <c r="A63" s="75" t="s">
        <v>300</v>
      </c>
      <c r="B63" s="76" t="s">
        <v>43</v>
      </c>
      <c r="C63" s="77">
        <v>47597.358</v>
      </c>
      <c r="D63" s="75" t="s">
        <v>33</v>
      </c>
      <c r="E63" s="75">
        <f>VLOOKUP(C63,'Active 1'!C$21:E$188,3,FALSE)</f>
        <v>14808.988742443134</v>
      </c>
      <c r="F63" s="76" t="s">
        <v>302</v>
      </c>
      <c r="G63" s="77">
        <v>14809</v>
      </c>
      <c r="H63" s="77" t="s">
        <v>260</v>
      </c>
      <c r="I63" s="1">
        <f t="shared" si="0"/>
        <v>47597.358</v>
      </c>
      <c r="J63" s="76"/>
      <c r="M63" s="75" t="s">
        <v>293</v>
      </c>
    </row>
    <row r="64" spans="1:13">
      <c r="A64" s="75" t="s">
        <v>300</v>
      </c>
      <c r="B64" s="76" t="s">
        <v>43</v>
      </c>
      <c r="C64" s="77">
        <v>47612.358</v>
      </c>
      <c r="D64" s="75" t="s">
        <v>33</v>
      </c>
      <c r="E64" s="75">
        <f>VLOOKUP(C64,'Active 1'!C$21:E$188,3,FALSE)</f>
        <v>14841.031428427696</v>
      </c>
      <c r="F64" s="76" t="s">
        <v>303</v>
      </c>
      <c r="G64" s="77">
        <v>14841</v>
      </c>
      <c r="H64" s="77" t="s">
        <v>304</v>
      </c>
      <c r="I64" s="1">
        <f t="shared" si="0"/>
        <v>47612.358</v>
      </c>
      <c r="J64" s="76"/>
      <c r="M64" s="75" t="s">
        <v>293</v>
      </c>
    </row>
    <row r="65" spans="1:13">
      <c r="A65" s="75" t="s">
        <v>251</v>
      </c>
      <c r="B65" s="76" t="s">
        <v>46</v>
      </c>
      <c r="C65" s="77">
        <v>47673.434999999998</v>
      </c>
      <c r="D65" s="75" t="s">
        <v>33</v>
      </c>
      <c r="E65" s="75">
        <f>VLOOKUP(C65,'Active 1'!C$21:E$188,3,FALSE)</f>
        <v>14971.502837219627</v>
      </c>
      <c r="F65" s="76" t="s">
        <v>305</v>
      </c>
      <c r="G65" s="77">
        <v>14971.5</v>
      </c>
      <c r="H65" s="77" t="s">
        <v>295</v>
      </c>
      <c r="I65" s="1">
        <f t="shared" si="0"/>
        <v>47673.434999999998</v>
      </c>
      <c r="J65" s="76"/>
      <c r="M65" s="75" t="s">
        <v>258</v>
      </c>
    </row>
    <row r="66" spans="1:13">
      <c r="A66" s="75" t="s">
        <v>306</v>
      </c>
      <c r="B66" s="76" t="s">
        <v>43</v>
      </c>
      <c r="C66" s="77">
        <v>47939.557999999997</v>
      </c>
      <c r="D66" s="75" t="s">
        <v>33</v>
      </c>
      <c r="E66" s="75">
        <f>VLOOKUP(C66,'Active 1'!C$21:E$188,3,FALSE)</f>
        <v>15539.98921870425</v>
      </c>
      <c r="F66" s="76" t="s">
        <v>307</v>
      </c>
      <c r="G66" s="77">
        <v>15540</v>
      </c>
      <c r="H66" s="77" t="s">
        <v>260</v>
      </c>
      <c r="I66" s="1">
        <f t="shared" si="0"/>
        <v>47939.557999999997</v>
      </c>
      <c r="J66" s="76"/>
      <c r="M66" s="75" t="s">
        <v>254</v>
      </c>
    </row>
    <row r="67" spans="1:13">
      <c r="A67" s="75" t="s">
        <v>306</v>
      </c>
      <c r="B67" s="76" t="s">
        <v>43</v>
      </c>
      <c r="C67" s="77">
        <v>47939.56</v>
      </c>
      <c r="D67" s="75" t="s">
        <v>33</v>
      </c>
      <c r="E67" s="75">
        <f>VLOOKUP(C67,'Active 1'!C$21:E$188,3,FALSE)</f>
        <v>15539.993491062382</v>
      </c>
      <c r="F67" s="76" t="s">
        <v>308</v>
      </c>
      <c r="G67" s="77">
        <v>15540</v>
      </c>
      <c r="H67" s="77" t="s">
        <v>218</v>
      </c>
      <c r="I67" s="1">
        <f t="shared" si="0"/>
        <v>47939.56</v>
      </c>
      <c r="J67" s="76"/>
      <c r="M67" s="75" t="s">
        <v>309</v>
      </c>
    </row>
    <row r="68" spans="1:13">
      <c r="A68" s="75" t="s">
        <v>306</v>
      </c>
      <c r="B68" s="76" t="s">
        <v>43</v>
      </c>
      <c r="C68" s="77">
        <v>47939.571000000004</v>
      </c>
      <c r="D68" s="75" t="s">
        <v>33</v>
      </c>
      <c r="E68" s="75">
        <f>VLOOKUP(C68,'Active 1'!C$21:E$188,3,FALSE)</f>
        <v>15540.016989032118</v>
      </c>
      <c r="F68" s="76" t="s">
        <v>310</v>
      </c>
      <c r="G68" s="77">
        <v>15540</v>
      </c>
      <c r="H68" s="77" t="s">
        <v>311</v>
      </c>
      <c r="I68" s="1">
        <f t="shared" si="0"/>
        <v>47939.571000000004</v>
      </c>
      <c r="J68" s="76"/>
      <c r="M68" s="75" t="s">
        <v>312</v>
      </c>
    </row>
    <row r="69" spans="1:13">
      <c r="A69" s="75" t="s">
        <v>306</v>
      </c>
      <c r="B69" s="76" t="s">
        <v>43</v>
      </c>
      <c r="C69" s="77">
        <v>47942.377999999997</v>
      </c>
      <c r="D69" s="75" t="s">
        <v>33</v>
      </c>
      <c r="E69" s="75">
        <f>VLOOKUP(C69,'Active 1'!C$21:E$188,3,FALSE)</f>
        <v>15546.013243669348</v>
      </c>
      <c r="F69" s="76" t="s">
        <v>313</v>
      </c>
      <c r="G69" s="77">
        <v>15546</v>
      </c>
      <c r="H69" s="77" t="s">
        <v>314</v>
      </c>
      <c r="I69" s="1">
        <f t="shared" si="0"/>
        <v>47942.377999999997</v>
      </c>
      <c r="J69" s="76"/>
      <c r="M69" s="75" t="s">
        <v>312</v>
      </c>
    </row>
    <row r="70" spans="1:13">
      <c r="A70" s="75" t="s">
        <v>306</v>
      </c>
      <c r="B70" s="76" t="s">
        <v>46</v>
      </c>
      <c r="C70" s="77">
        <v>47945.419000000002</v>
      </c>
      <c r="D70" s="75" t="s">
        <v>33</v>
      </c>
      <c r="E70" s="75">
        <f>VLOOKUP(C70,'Active 1'!C$21:E$188,3,FALSE)</f>
        <v>15552.509364207961</v>
      </c>
      <c r="F70" s="76" t="s">
        <v>315</v>
      </c>
      <c r="G70" s="77">
        <v>15552.5</v>
      </c>
      <c r="H70" s="77" t="s">
        <v>223</v>
      </c>
      <c r="I70" s="1">
        <f t="shared" si="0"/>
        <v>47945.419000000002</v>
      </c>
      <c r="J70" s="76"/>
      <c r="M70" s="75" t="s">
        <v>316</v>
      </c>
    </row>
    <row r="71" spans="1:13">
      <c r="A71" s="75" t="s">
        <v>306</v>
      </c>
      <c r="B71" s="76" t="s">
        <v>46</v>
      </c>
      <c r="C71" s="77">
        <v>47945.421000000002</v>
      </c>
      <c r="D71" s="75" t="s">
        <v>33</v>
      </c>
      <c r="E71" s="75">
        <f>VLOOKUP(C71,'Active 1'!C$21:E$188,3,FALSE)</f>
        <v>15552.513636566093</v>
      </c>
      <c r="F71" s="76" t="s">
        <v>317</v>
      </c>
      <c r="G71" s="77">
        <v>15552.5</v>
      </c>
      <c r="H71" s="77" t="s">
        <v>314</v>
      </c>
      <c r="I71" s="1">
        <f t="shared" si="0"/>
        <v>47945.421000000002</v>
      </c>
      <c r="J71" s="76"/>
      <c r="M71" s="75" t="s">
        <v>318</v>
      </c>
    </row>
    <row r="72" spans="1:13">
      <c r="A72" s="75" t="s">
        <v>306</v>
      </c>
      <c r="B72" s="76" t="s">
        <v>46</v>
      </c>
      <c r="C72" s="77">
        <v>47945.423000000003</v>
      </c>
      <c r="D72" s="75" t="s">
        <v>33</v>
      </c>
      <c r="E72" s="75">
        <f>VLOOKUP(C72,'Active 1'!C$21:E$188,3,FALSE)</f>
        <v>15552.517908924225</v>
      </c>
      <c r="F72" s="76" t="s">
        <v>319</v>
      </c>
      <c r="G72" s="77">
        <v>15552.5</v>
      </c>
      <c r="H72" s="77" t="s">
        <v>311</v>
      </c>
      <c r="I72" s="1">
        <f t="shared" si="0"/>
        <v>47945.423000000003</v>
      </c>
      <c r="J72" s="76"/>
      <c r="M72" s="75" t="s">
        <v>312</v>
      </c>
    </row>
    <row r="73" spans="1:13">
      <c r="A73" s="75" t="s">
        <v>320</v>
      </c>
      <c r="B73" s="76" t="s">
        <v>43</v>
      </c>
      <c r="C73" s="77">
        <v>47956.425999999999</v>
      </c>
      <c r="D73" s="75" t="s">
        <v>33</v>
      </c>
      <c r="E73" s="75">
        <f>VLOOKUP(C73,'Active 1'!C$21:E$188,3,FALSE)</f>
        <v>15576.022287183427</v>
      </c>
      <c r="F73" s="76" t="s">
        <v>321</v>
      </c>
      <c r="G73" s="77">
        <v>15576</v>
      </c>
      <c r="H73" s="77" t="s">
        <v>322</v>
      </c>
      <c r="I73" s="1">
        <f t="shared" si="0"/>
        <v>47956.425999999999</v>
      </c>
      <c r="J73" s="76"/>
      <c r="M73" s="75" t="s">
        <v>293</v>
      </c>
    </row>
    <row r="74" spans="1:13">
      <c r="A74" s="75" t="s">
        <v>320</v>
      </c>
      <c r="B74" s="76" t="s">
        <v>46</v>
      </c>
      <c r="C74" s="77">
        <v>47968.356</v>
      </c>
      <c r="D74" s="75" t="s">
        <v>33</v>
      </c>
      <c r="E74" s="75">
        <f>VLOOKUP(C74,'Active 1'!C$21:E$188,3,FALSE)</f>
        <v>15601.506903436482</v>
      </c>
      <c r="F74" s="76" t="s">
        <v>323</v>
      </c>
      <c r="G74" s="77">
        <v>15601.5</v>
      </c>
      <c r="H74" s="77" t="s">
        <v>324</v>
      </c>
      <c r="I74" s="1">
        <f t="shared" si="0"/>
        <v>47968.356</v>
      </c>
      <c r="J74" s="76"/>
      <c r="M74" s="75" t="s">
        <v>293</v>
      </c>
    </row>
    <row r="75" spans="1:13">
      <c r="A75" s="75" t="s">
        <v>306</v>
      </c>
      <c r="B75" s="76" t="s">
        <v>43</v>
      </c>
      <c r="C75" s="77">
        <v>47970.464</v>
      </c>
      <c r="D75" s="75" t="s">
        <v>33</v>
      </c>
      <c r="E75" s="75">
        <f>VLOOKUP(C75,'Active 1'!C$21:E$188,3,FALSE)</f>
        <v>15606.009968906847</v>
      </c>
      <c r="F75" s="76" t="s">
        <v>325</v>
      </c>
      <c r="G75" s="77">
        <v>15606</v>
      </c>
      <c r="H75" s="77" t="s">
        <v>203</v>
      </c>
      <c r="I75" s="1">
        <f t="shared" ref="I75:I138" si="1">1*C75</f>
        <v>47970.464</v>
      </c>
      <c r="J75" s="76"/>
      <c r="M75" s="75" t="s">
        <v>326</v>
      </c>
    </row>
    <row r="76" spans="1:13">
      <c r="A76" s="75" t="s">
        <v>327</v>
      </c>
      <c r="B76" s="76" t="s">
        <v>46</v>
      </c>
      <c r="C76" s="77">
        <v>47983.334000000003</v>
      </c>
      <c r="D76" s="75" t="s">
        <v>33</v>
      </c>
      <c r="E76" s="75">
        <f>VLOOKUP(C76,'Active 1'!C$21:E$188,3,FALSE)</f>
        <v>15633.502593481606</v>
      </c>
      <c r="F76" s="76" t="s">
        <v>328</v>
      </c>
      <c r="G76" s="77">
        <v>15633.5</v>
      </c>
      <c r="H76" s="77" t="s">
        <v>295</v>
      </c>
      <c r="I76" s="1">
        <f t="shared" si="1"/>
        <v>47983.334000000003</v>
      </c>
      <c r="J76" s="76"/>
      <c r="M76" s="75" t="s">
        <v>293</v>
      </c>
    </row>
    <row r="77" spans="1:13">
      <c r="A77" s="75" t="s">
        <v>306</v>
      </c>
      <c r="B77" s="76" t="s">
        <v>46</v>
      </c>
      <c r="C77" s="77">
        <v>47995.506999999998</v>
      </c>
      <c r="D77" s="75" t="s">
        <v>33</v>
      </c>
      <c r="E77" s="75">
        <f>VLOOKUP(C77,'Active 1'!C$21:E$188,3,FALSE)</f>
        <v>15659.506301247598</v>
      </c>
      <c r="F77" s="76" t="s">
        <v>329</v>
      </c>
      <c r="G77" s="77">
        <v>15659.5</v>
      </c>
      <c r="H77" s="77" t="s">
        <v>324</v>
      </c>
      <c r="I77" s="1">
        <f t="shared" si="1"/>
        <v>47995.506999999998</v>
      </c>
      <c r="J77" s="76"/>
      <c r="M77" s="75" t="s">
        <v>309</v>
      </c>
    </row>
    <row r="78" spans="1:13">
      <c r="A78" s="75" t="s">
        <v>306</v>
      </c>
      <c r="B78" s="76" t="s">
        <v>46</v>
      </c>
      <c r="C78" s="77">
        <v>48011.41</v>
      </c>
      <c r="D78" s="75" t="s">
        <v>33</v>
      </c>
      <c r="E78" s="75">
        <f>VLOOKUP(C78,'Active 1'!C$21:E$188,3,FALSE)</f>
        <v>15693.477956928444</v>
      </c>
      <c r="F78" s="76" t="s">
        <v>330</v>
      </c>
      <c r="G78" s="77">
        <v>15693.5</v>
      </c>
      <c r="H78" s="77" t="s">
        <v>257</v>
      </c>
      <c r="I78" s="1">
        <f t="shared" si="1"/>
        <v>48011.41</v>
      </c>
      <c r="J78" s="76"/>
      <c r="M78" s="75" t="s">
        <v>312</v>
      </c>
    </row>
    <row r="79" spans="1:13">
      <c r="A79" s="75" t="s">
        <v>306</v>
      </c>
      <c r="B79" s="76" t="s">
        <v>46</v>
      </c>
      <c r="C79" s="77">
        <v>48011.415999999997</v>
      </c>
      <c r="D79" s="75" t="s">
        <v>33</v>
      </c>
      <c r="E79" s="75">
        <f>VLOOKUP(C79,'Active 1'!C$21:E$188,3,FALSE)</f>
        <v>15693.490774002823</v>
      </c>
      <c r="F79" s="76" t="s">
        <v>331</v>
      </c>
      <c r="G79" s="77">
        <v>15693.5</v>
      </c>
      <c r="H79" s="77" t="s">
        <v>240</v>
      </c>
      <c r="I79" s="1">
        <f t="shared" si="1"/>
        <v>48011.415999999997</v>
      </c>
      <c r="J79" s="76"/>
      <c r="M79" s="75" t="s">
        <v>309</v>
      </c>
    </row>
    <row r="80" spans="1:13">
      <c r="A80" s="75" t="s">
        <v>327</v>
      </c>
      <c r="B80" s="76" t="s">
        <v>46</v>
      </c>
      <c r="C80" s="77">
        <v>48011.42</v>
      </c>
      <c r="D80" s="75" t="s">
        <v>33</v>
      </c>
      <c r="E80" s="75">
        <f>VLOOKUP(C80,'Active 1'!C$21:E$188,3,FALSE)</f>
        <v>15693.499318719088</v>
      </c>
      <c r="F80" s="76" t="s">
        <v>332</v>
      </c>
      <c r="G80" s="77">
        <v>15693.5</v>
      </c>
      <c r="H80" s="77" t="s">
        <v>279</v>
      </c>
      <c r="I80" s="1">
        <f t="shared" si="1"/>
        <v>48011.42</v>
      </c>
      <c r="J80" s="76"/>
      <c r="M80" s="75" t="s">
        <v>293</v>
      </c>
    </row>
    <row r="81" spans="1:13">
      <c r="A81" s="75" t="s">
        <v>327</v>
      </c>
      <c r="B81" s="76" t="s">
        <v>43</v>
      </c>
      <c r="C81" s="77">
        <v>48015.400999999998</v>
      </c>
      <c r="D81" s="75" t="s">
        <v>33</v>
      </c>
      <c r="E81" s="75">
        <f>VLOOKUP(C81,'Active 1'!C$21:E$188,3,FALSE)</f>
        <v>15702.003447579391</v>
      </c>
      <c r="F81" s="76" t="s">
        <v>333</v>
      </c>
      <c r="G81" s="77">
        <v>15702</v>
      </c>
      <c r="H81" s="77" t="s">
        <v>190</v>
      </c>
      <c r="I81" s="1">
        <f t="shared" si="1"/>
        <v>48015.400999999998</v>
      </c>
      <c r="J81" s="76"/>
      <c r="M81" s="75" t="s">
        <v>293</v>
      </c>
    </row>
    <row r="82" spans="1:13">
      <c r="A82" s="75" t="s">
        <v>306</v>
      </c>
      <c r="B82" s="76" t="s">
        <v>46</v>
      </c>
      <c r="C82" s="77">
        <v>48273.567000000003</v>
      </c>
      <c r="D82" s="75" t="s">
        <v>33</v>
      </c>
      <c r="E82" s="75">
        <f>VLOOKUP(C82,'Active 1'!C$21:E$188,3,FALSE)</f>
        <v>16253.492252238748</v>
      </c>
      <c r="F82" s="76" t="s">
        <v>334</v>
      </c>
      <c r="G82" s="77">
        <v>16253.5</v>
      </c>
      <c r="H82" s="77" t="s">
        <v>240</v>
      </c>
      <c r="I82" s="1">
        <f t="shared" si="1"/>
        <v>48273.567000000003</v>
      </c>
      <c r="J82" s="76"/>
      <c r="M82" s="75" t="s">
        <v>254</v>
      </c>
    </row>
    <row r="83" spans="1:13">
      <c r="A83" s="75" t="s">
        <v>306</v>
      </c>
      <c r="B83" s="76" t="s">
        <v>46</v>
      </c>
      <c r="C83" s="77">
        <v>48275.442000000003</v>
      </c>
      <c r="D83" s="75" t="s">
        <v>33</v>
      </c>
      <c r="E83" s="75">
        <f>VLOOKUP(C83,'Active 1'!C$21:E$188,3,FALSE)</f>
        <v>16257.497587986818</v>
      </c>
      <c r="F83" s="76" t="s">
        <v>335</v>
      </c>
      <c r="G83" s="77">
        <v>16257.5</v>
      </c>
      <c r="H83" s="77" t="s">
        <v>264</v>
      </c>
      <c r="I83" s="1">
        <f t="shared" si="1"/>
        <v>48275.442000000003</v>
      </c>
      <c r="J83" s="76"/>
      <c r="M83" s="75" t="s">
        <v>254</v>
      </c>
    </row>
    <row r="84" spans="1:13">
      <c r="A84" s="75" t="s">
        <v>306</v>
      </c>
      <c r="B84" s="76" t="s">
        <v>46</v>
      </c>
      <c r="C84" s="77">
        <v>48281.502</v>
      </c>
      <c r="D84" s="75" t="s">
        <v>33</v>
      </c>
      <c r="E84" s="75">
        <f>VLOOKUP(C84,'Active 1'!C$21:E$188,3,FALSE)</f>
        <v>16270.442833124576</v>
      </c>
      <c r="F84" s="76" t="s">
        <v>336</v>
      </c>
      <c r="G84" s="77">
        <v>16270.5</v>
      </c>
      <c r="H84" s="77" t="s">
        <v>337</v>
      </c>
      <c r="I84" s="1">
        <f t="shared" si="1"/>
        <v>48281.502</v>
      </c>
      <c r="J84" s="76"/>
      <c r="M84" s="75" t="s">
        <v>254</v>
      </c>
    </row>
    <row r="85" spans="1:13">
      <c r="A85" s="75" t="s">
        <v>306</v>
      </c>
      <c r="B85" s="76" t="s">
        <v>43</v>
      </c>
      <c r="C85" s="77">
        <v>48330.438000000002</v>
      </c>
      <c r="D85" s="75" t="s">
        <v>33</v>
      </c>
      <c r="E85" s="75">
        <f>VLOOKUP(C85,'Active 1'!C$21:E$188,3,FALSE)</f>
        <v>16374.978891880612</v>
      </c>
      <c r="F85" s="76" t="s">
        <v>338</v>
      </c>
      <c r="G85" s="77">
        <v>16375</v>
      </c>
      <c r="H85" s="77" t="s">
        <v>257</v>
      </c>
      <c r="I85" s="1">
        <f t="shared" si="1"/>
        <v>48330.438000000002</v>
      </c>
      <c r="J85" s="76"/>
      <c r="M85" s="75" t="s">
        <v>339</v>
      </c>
    </row>
    <row r="86" spans="1:13">
      <c r="A86" s="75" t="s">
        <v>340</v>
      </c>
      <c r="B86" s="76" t="s">
        <v>43</v>
      </c>
      <c r="C86" s="77">
        <v>48331.394999999997</v>
      </c>
      <c r="D86" s="75" t="s">
        <v>33</v>
      </c>
      <c r="E86" s="75">
        <f>VLOOKUP(C86,'Active 1'!C$21:E$188,3,FALSE)</f>
        <v>16377.023215246416</v>
      </c>
      <c r="F86" s="76" t="s">
        <v>341</v>
      </c>
      <c r="G86" s="77">
        <v>16377</v>
      </c>
      <c r="H86" s="77" t="s">
        <v>342</v>
      </c>
      <c r="I86" s="1">
        <f t="shared" si="1"/>
        <v>48331.394999999997</v>
      </c>
      <c r="J86" s="76"/>
      <c r="M86" s="75" t="s">
        <v>293</v>
      </c>
    </row>
    <row r="87" spans="1:13">
      <c r="A87" s="75" t="s">
        <v>340</v>
      </c>
      <c r="B87" s="76" t="s">
        <v>43</v>
      </c>
      <c r="C87" s="77">
        <v>48361.358999999997</v>
      </c>
      <c r="D87" s="75" t="s">
        <v>33</v>
      </c>
      <c r="E87" s="75">
        <f>VLOOKUP(C87,'Active 1'!C$21:E$188,3,FALSE)</f>
        <v>16441.031684769176</v>
      </c>
      <c r="F87" s="76" t="s">
        <v>343</v>
      </c>
      <c r="G87" s="77">
        <v>16441</v>
      </c>
      <c r="H87" s="77" t="s">
        <v>304</v>
      </c>
      <c r="I87" s="1">
        <f t="shared" si="1"/>
        <v>48361.358999999997</v>
      </c>
      <c r="J87" s="76"/>
      <c r="M87" s="75" t="s">
        <v>293</v>
      </c>
    </row>
    <row r="88" spans="1:13">
      <c r="A88" s="75" t="s">
        <v>306</v>
      </c>
      <c r="B88" s="76" t="s">
        <v>46</v>
      </c>
      <c r="C88" s="77">
        <v>48362.508000000002</v>
      </c>
      <c r="D88" s="75" t="s">
        <v>33</v>
      </c>
      <c r="E88" s="75">
        <f>VLOOKUP(C88,'Active 1'!C$21:E$188,3,FALSE)</f>
        <v>16443.486154515602</v>
      </c>
      <c r="F88" s="76" t="s">
        <v>344</v>
      </c>
      <c r="G88" s="77">
        <v>16443.5</v>
      </c>
      <c r="H88" s="77" t="s">
        <v>243</v>
      </c>
      <c r="I88" s="1">
        <f t="shared" si="1"/>
        <v>48362.508000000002</v>
      </c>
      <c r="J88" s="76"/>
      <c r="M88" s="75" t="s">
        <v>254</v>
      </c>
    </row>
    <row r="89" spans="1:13">
      <c r="A89" s="75" t="s">
        <v>345</v>
      </c>
      <c r="B89" s="76" t="s">
        <v>43</v>
      </c>
      <c r="C89" s="77">
        <v>48677.332999999999</v>
      </c>
      <c r="D89" s="75" t="s">
        <v>33</v>
      </c>
      <c r="E89" s="75">
        <f>VLOOKUP(C89,'Active 1'!C$21:E$188,3,FALSE)</f>
        <v>17116.008728854897</v>
      </c>
      <c r="F89" s="76" t="s">
        <v>346</v>
      </c>
      <c r="G89" s="77">
        <v>17116</v>
      </c>
      <c r="H89" s="77" t="s">
        <v>223</v>
      </c>
      <c r="I89" s="1">
        <f t="shared" si="1"/>
        <v>48677.332999999999</v>
      </c>
      <c r="J89" s="76"/>
      <c r="M89" s="75" t="s">
        <v>293</v>
      </c>
    </row>
    <row r="90" spans="1:13">
      <c r="A90" s="75" t="s">
        <v>347</v>
      </c>
      <c r="B90" s="76" t="s">
        <v>46</v>
      </c>
      <c r="C90" s="77">
        <v>48688.332999999999</v>
      </c>
      <c r="D90" s="75" t="s">
        <v>33</v>
      </c>
      <c r="E90" s="75">
        <f>VLOOKUP(C90,'Active 1'!C$21:E$188,3,FALSE)</f>
        <v>17139.506698576908</v>
      </c>
      <c r="F90" s="76" t="s">
        <v>348</v>
      </c>
      <c r="G90" s="77">
        <v>17139.5</v>
      </c>
      <c r="H90" s="77" t="s">
        <v>324</v>
      </c>
      <c r="I90" s="1">
        <f t="shared" si="1"/>
        <v>48688.332999999999</v>
      </c>
      <c r="J90" s="76"/>
      <c r="M90" s="75" t="s">
        <v>293</v>
      </c>
    </row>
    <row r="91" spans="1:13">
      <c r="A91" s="75" t="s">
        <v>347</v>
      </c>
      <c r="B91" s="76" t="s">
        <v>43</v>
      </c>
      <c r="C91" s="77">
        <v>48720.383000000002</v>
      </c>
      <c r="D91" s="75" t="s">
        <v>33</v>
      </c>
      <c r="E91" s="75">
        <f>VLOOKUP(C91,'Active 1'!C$21:E$188,3,FALSE)</f>
        <v>17207.971237630591</v>
      </c>
      <c r="F91" s="76" t="s">
        <v>349</v>
      </c>
      <c r="G91" s="77">
        <v>17208</v>
      </c>
      <c r="H91" s="77" t="s">
        <v>350</v>
      </c>
      <c r="I91" s="1">
        <f t="shared" si="1"/>
        <v>48720.383000000002</v>
      </c>
      <c r="J91" s="76"/>
      <c r="M91" s="75" t="s">
        <v>293</v>
      </c>
    </row>
    <row r="92" spans="1:13">
      <c r="A92" s="75" t="s">
        <v>347</v>
      </c>
      <c r="B92" s="76" t="s">
        <v>46</v>
      </c>
      <c r="C92" s="77">
        <v>48739.353000000003</v>
      </c>
      <c r="D92" s="75" t="s">
        <v>33</v>
      </c>
      <c r="E92" s="75">
        <f>VLOOKUP(C92,'Active 1'!C$21:E$188,3,FALSE)</f>
        <v>17248.494554505738</v>
      </c>
      <c r="F92" s="76" t="s">
        <v>351</v>
      </c>
      <c r="G92" s="77">
        <v>17248.5</v>
      </c>
      <c r="H92" s="77" t="s">
        <v>218</v>
      </c>
      <c r="I92" s="1">
        <f t="shared" si="1"/>
        <v>48739.353000000003</v>
      </c>
      <c r="J92" s="76"/>
      <c r="M92" s="75" t="s">
        <v>293</v>
      </c>
    </row>
    <row r="93" spans="1:13">
      <c r="A93" s="75" t="s">
        <v>347</v>
      </c>
      <c r="B93" s="76" t="s">
        <v>46</v>
      </c>
      <c r="C93" s="77">
        <v>48753.392</v>
      </c>
      <c r="D93" s="75" t="s">
        <v>33</v>
      </c>
      <c r="E93" s="75">
        <f>VLOOKUP(C93,'Active 1'!C$21:E$188,3,FALSE)</f>
        <v>17278.484372408213</v>
      </c>
      <c r="F93" s="76" t="s">
        <v>352</v>
      </c>
      <c r="G93" s="77">
        <v>17278.5</v>
      </c>
      <c r="H93" s="77" t="s">
        <v>353</v>
      </c>
      <c r="I93" s="1">
        <f t="shared" si="1"/>
        <v>48753.392</v>
      </c>
      <c r="J93" s="76"/>
      <c r="M93" s="75" t="s">
        <v>293</v>
      </c>
    </row>
    <row r="94" spans="1:13">
      <c r="A94" s="75" t="s">
        <v>347</v>
      </c>
      <c r="B94" s="76" t="s">
        <v>46</v>
      </c>
      <c r="C94" s="77">
        <v>48760.421999999999</v>
      </c>
      <c r="D94" s="75" t="s">
        <v>33</v>
      </c>
      <c r="E94" s="75">
        <f>VLOOKUP(C94,'Active 1'!C$21:E$188,3,FALSE)</f>
        <v>17293.501711239642</v>
      </c>
      <c r="F94" s="76" t="s">
        <v>354</v>
      </c>
      <c r="G94" s="77">
        <v>17293.5</v>
      </c>
      <c r="H94" s="77" t="s">
        <v>295</v>
      </c>
      <c r="I94" s="1">
        <f t="shared" si="1"/>
        <v>48760.421999999999</v>
      </c>
      <c r="J94" s="76"/>
      <c r="M94" s="75" t="s">
        <v>293</v>
      </c>
    </row>
    <row r="95" spans="1:13">
      <c r="A95" s="75" t="s">
        <v>306</v>
      </c>
      <c r="B95" s="76" t="s">
        <v>46</v>
      </c>
      <c r="C95" s="77">
        <v>49018.358</v>
      </c>
      <c r="D95" s="75" t="s">
        <v>33</v>
      </c>
      <c r="E95" s="75">
        <f>VLOOKUP(C95,'Active 1'!C$21:E$188,3,FALSE)</f>
        <v>17844.499194713899</v>
      </c>
      <c r="F95" s="76" t="s">
        <v>355</v>
      </c>
      <c r="G95" s="77">
        <v>17844.5</v>
      </c>
      <c r="H95" s="77" t="s">
        <v>279</v>
      </c>
      <c r="I95" s="1">
        <f t="shared" si="1"/>
        <v>49018.358</v>
      </c>
      <c r="J95" s="76"/>
      <c r="M95" s="75" t="s">
        <v>356</v>
      </c>
    </row>
    <row r="96" spans="1:13">
      <c r="A96" s="75" t="s">
        <v>357</v>
      </c>
      <c r="B96" s="76" t="s">
        <v>46</v>
      </c>
      <c r="C96" s="77">
        <v>49055.351999999999</v>
      </c>
      <c r="D96" s="75" t="s">
        <v>33</v>
      </c>
      <c r="E96" s="75">
        <f>VLOOKUP(C96,'Active 1'!C$21:E$188,3,FALSE)</f>
        <v>17923.525003068084</v>
      </c>
      <c r="F96" s="76" t="s">
        <v>358</v>
      </c>
      <c r="G96" s="77">
        <v>17923.5</v>
      </c>
      <c r="H96" s="77" t="s">
        <v>359</v>
      </c>
      <c r="I96" s="1">
        <f t="shared" si="1"/>
        <v>49055.351999999999</v>
      </c>
      <c r="J96" s="76"/>
      <c r="M96" s="75" t="s">
        <v>293</v>
      </c>
    </row>
    <row r="97" spans="1:13">
      <c r="A97" s="75" t="s">
        <v>306</v>
      </c>
      <c r="B97" s="76" t="s">
        <v>46</v>
      </c>
      <c r="C97" s="77">
        <v>49061.415000000001</v>
      </c>
      <c r="D97" s="75" t="s">
        <v>33</v>
      </c>
      <c r="E97" s="75">
        <f>VLOOKUP(C97,'Active 1'!C$21:E$188,3,FALSE)</f>
        <v>17936.476656743049</v>
      </c>
      <c r="F97" s="76" t="s">
        <v>360</v>
      </c>
      <c r="G97" s="77">
        <v>17936.5</v>
      </c>
      <c r="H97" s="77" t="s">
        <v>361</v>
      </c>
      <c r="I97" s="1">
        <f t="shared" si="1"/>
        <v>49061.415000000001</v>
      </c>
      <c r="J97" s="76"/>
      <c r="M97" s="75" t="s">
        <v>258</v>
      </c>
    </row>
    <row r="98" spans="1:13">
      <c r="A98" s="75" t="s">
        <v>362</v>
      </c>
      <c r="B98" s="76" t="s">
        <v>46</v>
      </c>
      <c r="C98" s="77">
        <v>49076.409</v>
      </c>
      <c r="D98" s="75" t="s">
        <v>33</v>
      </c>
      <c r="E98" s="75">
        <f>VLOOKUP(C98,'Active 1'!C$21:E$188,3,FALSE)</f>
        <v>17968.506525653214</v>
      </c>
      <c r="F98" s="76" t="s">
        <v>363</v>
      </c>
      <c r="G98" s="77">
        <v>17968.5</v>
      </c>
      <c r="H98" s="77" t="s">
        <v>324</v>
      </c>
      <c r="I98" s="1">
        <f t="shared" si="1"/>
        <v>49076.409</v>
      </c>
      <c r="J98" s="76"/>
      <c r="M98" s="75" t="s">
        <v>293</v>
      </c>
    </row>
    <row r="99" spans="1:13">
      <c r="A99" s="75" t="s">
        <v>306</v>
      </c>
      <c r="B99" s="76" t="s">
        <v>43</v>
      </c>
      <c r="C99" s="77">
        <v>49080.392999999996</v>
      </c>
      <c r="D99" s="75" t="s">
        <v>33</v>
      </c>
      <c r="E99" s="75">
        <f>VLOOKUP(C99,'Active 1'!C$21:E$188,3,FALSE)</f>
        <v>17977.017063050705</v>
      </c>
      <c r="F99" s="76" t="s">
        <v>364</v>
      </c>
      <c r="G99" s="77">
        <v>17977</v>
      </c>
      <c r="H99" s="77" t="s">
        <v>311</v>
      </c>
      <c r="I99" s="1">
        <f t="shared" si="1"/>
        <v>49080.392999999996</v>
      </c>
      <c r="J99" s="76"/>
      <c r="M99" s="75" t="s">
        <v>365</v>
      </c>
    </row>
    <row r="100" spans="1:13">
      <c r="A100" s="75" t="s">
        <v>362</v>
      </c>
      <c r="B100" s="76" t="s">
        <v>46</v>
      </c>
      <c r="C100" s="77">
        <v>49092.330999999998</v>
      </c>
      <c r="D100" s="75" t="s">
        <v>33</v>
      </c>
      <c r="E100" s="75">
        <f>VLOOKUP(C100,'Active 1'!C$21:E$188,3,FALSE)</f>
        <v>18002.518768736289</v>
      </c>
      <c r="F100" s="76" t="s">
        <v>366</v>
      </c>
      <c r="G100" s="77">
        <v>18002.5</v>
      </c>
      <c r="H100" s="77" t="s">
        <v>230</v>
      </c>
      <c r="I100" s="1">
        <f t="shared" si="1"/>
        <v>49092.330999999998</v>
      </c>
      <c r="J100" s="76"/>
      <c r="M100" s="75" t="s">
        <v>293</v>
      </c>
    </row>
    <row r="101" spans="1:13">
      <c r="A101" s="75" t="s">
        <v>306</v>
      </c>
      <c r="B101" s="76" t="s">
        <v>46</v>
      </c>
      <c r="C101" s="77">
        <v>49126.493000000002</v>
      </c>
      <c r="D101" s="75" t="s">
        <v>33</v>
      </c>
      <c r="E101" s="75">
        <f>VLOOKUP(C101,'Active 1'!C$21:E$188,3,FALSE)</f>
        <v>18075.494917976604</v>
      </c>
      <c r="F101" s="76" t="s">
        <v>367</v>
      </c>
      <c r="G101" s="77">
        <v>18075.5</v>
      </c>
      <c r="H101" s="77" t="s">
        <v>368</v>
      </c>
      <c r="I101" s="1">
        <f t="shared" si="1"/>
        <v>49126.493000000002</v>
      </c>
      <c r="J101" s="76"/>
      <c r="M101" s="75" t="s">
        <v>312</v>
      </c>
    </row>
    <row r="102" spans="1:13">
      <c r="A102" s="75" t="s">
        <v>306</v>
      </c>
      <c r="B102" s="76" t="s">
        <v>46</v>
      </c>
      <c r="C102" s="77">
        <v>49368.523999999998</v>
      </c>
      <c r="D102" s="75" t="s">
        <v>33</v>
      </c>
      <c r="E102" s="75">
        <f>VLOOKUP(C102,'Active 1'!C$21:E$188,3,FALSE)</f>
        <v>18592.516473411881</v>
      </c>
      <c r="F102" s="76" t="s">
        <v>369</v>
      </c>
      <c r="G102" s="77">
        <v>18592.5</v>
      </c>
      <c r="H102" s="77" t="s">
        <v>311</v>
      </c>
      <c r="I102" s="1">
        <f t="shared" si="1"/>
        <v>49368.523999999998</v>
      </c>
      <c r="J102" s="76"/>
      <c r="M102" s="75" t="s">
        <v>254</v>
      </c>
    </row>
    <row r="103" spans="1:13">
      <c r="A103" s="75" t="s">
        <v>306</v>
      </c>
      <c r="B103" s="76" t="s">
        <v>43</v>
      </c>
      <c r="C103" s="77">
        <v>49374.360999999997</v>
      </c>
      <c r="D103" s="75" t="s">
        <v>33</v>
      </c>
      <c r="E103" s="75">
        <f>VLOOKUP(C103,'Active 1'!C$21:E$188,3,FALSE)</f>
        <v>18604.985350618008</v>
      </c>
      <c r="F103" s="76" t="s">
        <v>370</v>
      </c>
      <c r="G103" s="77">
        <v>18605</v>
      </c>
      <c r="H103" s="77" t="s">
        <v>353</v>
      </c>
      <c r="I103" s="1">
        <f t="shared" si="1"/>
        <v>49374.360999999997</v>
      </c>
      <c r="J103" s="76"/>
      <c r="M103" s="75" t="s">
        <v>371</v>
      </c>
    </row>
    <row r="104" spans="1:13">
      <c r="A104" s="75" t="s">
        <v>306</v>
      </c>
      <c r="B104" s="76" t="s">
        <v>43</v>
      </c>
      <c r="C104" s="77">
        <v>49374.368999999999</v>
      </c>
      <c r="D104" s="75" t="s">
        <v>33</v>
      </c>
      <c r="E104" s="75">
        <f>VLOOKUP(C104,'Active 1'!C$21:E$188,3,FALSE)</f>
        <v>18605.002440050535</v>
      </c>
      <c r="F104" s="76" t="s">
        <v>372</v>
      </c>
      <c r="G104" s="77">
        <v>18605</v>
      </c>
      <c r="H104" s="77" t="s">
        <v>295</v>
      </c>
      <c r="I104" s="1">
        <f t="shared" si="1"/>
        <v>49374.368999999999</v>
      </c>
      <c r="J104" s="76"/>
      <c r="M104" s="75" t="s">
        <v>254</v>
      </c>
    </row>
    <row r="105" spans="1:13">
      <c r="A105" s="75" t="s">
        <v>306</v>
      </c>
      <c r="B105" s="76" t="s">
        <v>43</v>
      </c>
      <c r="C105" s="77">
        <v>49374.375999999997</v>
      </c>
      <c r="D105" s="75" t="s">
        <v>33</v>
      </c>
      <c r="E105" s="75">
        <f>VLOOKUP(C105,'Active 1'!C$21:E$188,3,FALSE)</f>
        <v>18605.017393303991</v>
      </c>
      <c r="F105" s="76" t="s">
        <v>373</v>
      </c>
      <c r="G105" s="77">
        <v>18605</v>
      </c>
      <c r="H105" s="77" t="s">
        <v>311</v>
      </c>
      <c r="I105" s="1">
        <f t="shared" si="1"/>
        <v>49374.375999999997</v>
      </c>
      <c r="J105" s="76"/>
      <c r="M105" s="75" t="s">
        <v>374</v>
      </c>
    </row>
    <row r="106" spans="1:13">
      <c r="A106" s="75" t="s">
        <v>306</v>
      </c>
      <c r="B106" s="76" t="s">
        <v>43</v>
      </c>
      <c r="C106" s="77">
        <v>49374.377999999997</v>
      </c>
      <c r="D106" s="75" t="s">
        <v>33</v>
      </c>
      <c r="E106" s="75">
        <f>VLOOKUP(C106,'Active 1'!C$21:E$188,3,FALSE)</f>
        <v>18605.021665662123</v>
      </c>
      <c r="F106" s="76" t="s">
        <v>375</v>
      </c>
      <c r="G106" s="77">
        <v>18605</v>
      </c>
      <c r="H106" s="77" t="s">
        <v>322</v>
      </c>
      <c r="I106" s="1">
        <f t="shared" si="1"/>
        <v>49374.377999999997</v>
      </c>
      <c r="J106" s="76"/>
      <c r="M106" s="75" t="s">
        <v>309</v>
      </c>
    </row>
    <row r="107" spans="1:13">
      <c r="A107" s="75" t="s">
        <v>376</v>
      </c>
      <c r="B107" s="76" t="s">
        <v>46</v>
      </c>
      <c r="C107" s="77">
        <v>49421.417000000001</v>
      </c>
      <c r="D107" s="75" t="s">
        <v>33</v>
      </c>
      <c r="E107" s="75">
        <f>VLOOKUP(C107,'Active 1'!C$21:E$188,3,FALSE)</f>
        <v>18705.505392730651</v>
      </c>
      <c r="F107" s="76" t="s">
        <v>377</v>
      </c>
      <c r="G107" s="77">
        <v>18705.5</v>
      </c>
      <c r="H107" s="77" t="s">
        <v>324</v>
      </c>
      <c r="I107" s="1">
        <f t="shared" si="1"/>
        <v>49421.417000000001</v>
      </c>
      <c r="J107" s="76"/>
      <c r="M107" s="75" t="s">
        <v>293</v>
      </c>
    </row>
    <row r="108" spans="1:13">
      <c r="A108" s="75" t="s">
        <v>306</v>
      </c>
      <c r="B108" s="76" t="s">
        <v>46</v>
      </c>
      <c r="C108" s="77">
        <v>49463.552000000003</v>
      </c>
      <c r="D108" s="75" t="s">
        <v>33</v>
      </c>
      <c r="E108" s="75">
        <f>VLOOKUP(C108,'Active 1'!C$21:E$188,3,FALSE)</f>
        <v>18795.513297661288</v>
      </c>
      <c r="F108" s="76" t="s">
        <v>378</v>
      </c>
      <c r="G108" s="77">
        <v>18795.5</v>
      </c>
      <c r="H108" s="77" t="s">
        <v>314</v>
      </c>
      <c r="I108" s="1">
        <f t="shared" si="1"/>
        <v>49463.552000000003</v>
      </c>
      <c r="J108" s="76"/>
      <c r="M108" s="75" t="s">
        <v>258</v>
      </c>
    </row>
    <row r="109" spans="1:13">
      <c r="A109" s="75" t="s">
        <v>376</v>
      </c>
      <c r="B109" s="76" t="s">
        <v>46</v>
      </c>
      <c r="C109" s="77">
        <v>49472.447999999997</v>
      </c>
      <c r="D109" s="75" t="s">
        <v>33</v>
      </c>
      <c r="E109" s="75">
        <f>VLOOKUP(C109,'Active 1'!C$21:E$188,3,FALSE)</f>
        <v>18814.516746629182</v>
      </c>
      <c r="F109" s="76" t="s">
        <v>379</v>
      </c>
      <c r="G109" s="77">
        <v>18814.5</v>
      </c>
      <c r="H109" s="77" t="s">
        <v>311</v>
      </c>
      <c r="I109" s="1">
        <f t="shared" si="1"/>
        <v>49472.447999999997</v>
      </c>
      <c r="J109" s="76"/>
      <c r="M109" s="75" t="s">
        <v>293</v>
      </c>
    </row>
    <row r="110" spans="1:13">
      <c r="A110" s="75" t="s">
        <v>376</v>
      </c>
      <c r="B110" s="76" t="s">
        <v>43</v>
      </c>
      <c r="C110" s="77">
        <v>49484.377999999997</v>
      </c>
      <c r="D110" s="75" t="s">
        <v>33</v>
      </c>
      <c r="E110" s="75">
        <f>VLOOKUP(C110,'Active 1'!C$21:E$188,3,FALSE)</f>
        <v>18840.001362882238</v>
      </c>
      <c r="F110" s="76" t="s">
        <v>380</v>
      </c>
      <c r="G110" s="77">
        <v>18840</v>
      </c>
      <c r="H110" s="77" t="s">
        <v>295</v>
      </c>
      <c r="I110" s="1">
        <f t="shared" si="1"/>
        <v>49484.377999999997</v>
      </c>
      <c r="J110" s="76"/>
      <c r="M110" s="75" t="s">
        <v>293</v>
      </c>
    </row>
    <row r="111" spans="1:13">
      <c r="A111" s="75" t="s">
        <v>381</v>
      </c>
      <c r="B111" s="76" t="s">
        <v>43</v>
      </c>
      <c r="C111" s="77">
        <v>49778.362999999998</v>
      </c>
      <c r="D111" s="75" t="s">
        <v>33</v>
      </c>
      <c r="E111" s="75">
        <f>VLOOKUP(C111,'Active 1'!C$21:E$188,3,FALSE)</f>
        <v>19468.005965493652</v>
      </c>
      <c r="F111" s="76" t="s">
        <v>382</v>
      </c>
      <c r="G111" s="77">
        <v>19468</v>
      </c>
      <c r="H111" s="77" t="s">
        <v>324</v>
      </c>
      <c r="I111" s="1">
        <f t="shared" si="1"/>
        <v>49778.362999999998</v>
      </c>
      <c r="J111" s="76"/>
      <c r="M111" s="75" t="s">
        <v>293</v>
      </c>
    </row>
    <row r="112" spans="1:13">
      <c r="A112" s="75" t="s">
        <v>381</v>
      </c>
      <c r="B112" s="76" t="s">
        <v>43</v>
      </c>
      <c r="C112" s="77">
        <v>49793.347000000002</v>
      </c>
      <c r="D112" s="75" t="s">
        <v>33</v>
      </c>
      <c r="E112" s="75" t="e">
        <f>VLOOKUP(C112,'Active 1'!C$21:E$188,3,FALSE)</f>
        <v>#N/A</v>
      </c>
      <c r="F112" s="76" t="s">
        <v>383</v>
      </c>
      <c r="G112" s="77">
        <v>19500</v>
      </c>
      <c r="H112" s="77" t="s">
        <v>215</v>
      </c>
      <c r="I112" s="1">
        <f t="shared" si="1"/>
        <v>49793.347000000002</v>
      </c>
      <c r="J112" s="76"/>
      <c r="M112" s="75" t="s">
        <v>293</v>
      </c>
    </row>
    <row r="113" spans="1:13">
      <c r="A113" s="75" t="s">
        <v>384</v>
      </c>
      <c r="B113" s="76" t="s">
        <v>43</v>
      </c>
      <c r="C113" s="77">
        <v>49799.434000000001</v>
      </c>
      <c r="D113" s="75" t="s">
        <v>33</v>
      </c>
      <c r="E113" s="75" t="e">
        <f>VLOOKUP(C113,'Active 1'!C$21:E$188,3,FALSE)</f>
        <v>#N/A</v>
      </c>
      <c r="F113" s="76" t="s">
        <v>385</v>
      </c>
      <c r="G113" s="77">
        <v>19513</v>
      </c>
      <c r="H113" s="77" t="s">
        <v>311</v>
      </c>
      <c r="I113" s="1">
        <f t="shared" si="1"/>
        <v>49799.434000000001</v>
      </c>
      <c r="J113" s="76"/>
      <c r="M113" s="75" t="s">
        <v>386</v>
      </c>
    </row>
    <row r="114" spans="1:13">
      <c r="A114" s="75" t="s">
        <v>387</v>
      </c>
      <c r="B114" s="76" t="s">
        <v>43</v>
      </c>
      <c r="C114" s="77">
        <v>49836.413</v>
      </c>
      <c r="D114" s="75" t="s">
        <v>33</v>
      </c>
      <c r="E114" s="75" t="e">
        <f>VLOOKUP(C114,'Active 1'!C$21:E$188,3,FALSE)</f>
        <v>#N/A</v>
      </c>
      <c r="F114" s="76" t="s">
        <v>388</v>
      </c>
      <c r="G114" s="77">
        <v>19592</v>
      </c>
      <c r="H114" s="77" t="s">
        <v>203</v>
      </c>
      <c r="I114" s="1">
        <f t="shared" si="1"/>
        <v>49836.413</v>
      </c>
      <c r="J114" s="76"/>
      <c r="M114" s="75" t="s">
        <v>293</v>
      </c>
    </row>
    <row r="115" spans="1:13">
      <c r="A115" s="75" t="s">
        <v>387</v>
      </c>
      <c r="B115" s="76" t="s">
        <v>46</v>
      </c>
      <c r="C115" s="77">
        <v>49840.394500000002</v>
      </c>
      <c r="D115" s="75" t="s">
        <v>34</v>
      </c>
      <c r="E115" s="75" t="e">
        <f>VLOOKUP(C115,'Active 1'!C$21:E$188,3,FALSE)</f>
        <v>#N/A</v>
      </c>
      <c r="F115" s="76" t="s">
        <v>389</v>
      </c>
      <c r="G115" s="77">
        <v>19600.5</v>
      </c>
      <c r="H115" s="77" t="s">
        <v>390</v>
      </c>
      <c r="I115" s="1">
        <f t="shared" si="1"/>
        <v>49840.394500000002</v>
      </c>
      <c r="J115" s="76" t="s">
        <v>49</v>
      </c>
      <c r="M115" s="75" t="s">
        <v>191</v>
      </c>
    </row>
    <row r="116" spans="1:13">
      <c r="A116" s="75" t="s">
        <v>391</v>
      </c>
      <c r="B116" s="76" t="s">
        <v>46</v>
      </c>
      <c r="C116" s="77">
        <v>50141.398999999998</v>
      </c>
      <c r="D116" s="75" t="s">
        <v>33</v>
      </c>
      <c r="E116" s="75" t="e">
        <f>VLOOKUP(C116,'Active 1'!C$21:E$188,3,FALSE)</f>
        <v>#N/A</v>
      </c>
      <c r="F116" s="76" t="s">
        <v>392</v>
      </c>
      <c r="G116" s="77">
        <v>20243.5</v>
      </c>
      <c r="H116" s="77" t="s">
        <v>215</v>
      </c>
      <c r="I116" s="1">
        <f t="shared" si="1"/>
        <v>50141.398999999998</v>
      </c>
      <c r="J116" s="76"/>
      <c r="M116" s="75" t="s">
        <v>293</v>
      </c>
    </row>
    <row r="117" spans="1:13">
      <c r="A117" s="75" t="s">
        <v>393</v>
      </c>
      <c r="B117" s="76" t="s">
        <v>46</v>
      </c>
      <c r="C117" s="77">
        <v>50192.406999999999</v>
      </c>
      <c r="D117" s="75" t="s">
        <v>33</v>
      </c>
      <c r="E117" s="75" t="e">
        <f>VLOOKUP(C117,'Active 1'!C$21:E$188,3,FALSE)</f>
        <v>#N/A</v>
      </c>
      <c r="F117" s="76" t="s">
        <v>394</v>
      </c>
      <c r="G117" s="77">
        <v>20352.5</v>
      </c>
      <c r="H117" s="77" t="s">
        <v>257</v>
      </c>
      <c r="I117" s="1">
        <f t="shared" si="1"/>
        <v>50192.406999999999</v>
      </c>
      <c r="J117" s="76"/>
      <c r="M117" s="75" t="s">
        <v>293</v>
      </c>
    </row>
    <row r="118" spans="1:13">
      <c r="A118" s="75" t="s">
        <v>395</v>
      </c>
      <c r="B118" s="76" t="s">
        <v>46</v>
      </c>
      <c r="C118" s="77">
        <v>50502.33</v>
      </c>
      <c r="D118" s="75" t="s">
        <v>33</v>
      </c>
      <c r="E118" s="75" t="e">
        <f>VLOOKUP(C118,'Active 1'!C$21:E$188,3,FALSE)</f>
        <v>#N/A</v>
      </c>
      <c r="F118" s="76" t="s">
        <v>396</v>
      </c>
      <c r="G118" s="77">
        <v>21014.5</v>
      </c>
      <c r="H118" s="77" t="s">
        <v>228</v>
      </c>
      <c r="I118" s="1">
        <f t="shared" si="1"/>
        <v>50502.33</v>
      </c>
      <c r="J118" s="76"/>
      <c r="M118" s="75" t="s">
        <v>293</v>
      </c>
    </row>
    <row r="119" spans="1:13">
      <c r="A119" s="75" t="s">
        <v>395</v>
      </c>
      <c r="B119" s="76" t="s">
        <v>46</v>
      </c>
      <c r="C119" s="77">
        <v>50517.315000000002</v>
      </c>
      <c r="D119" s="75" t="s">
        <v>33</v>
      </c>
      <c r="E119" s="75" t="e">
        <f>VLOOKUP(C119,'Active 1'!C$21:E$188,3,FALSE)</f>
        <v>#N/A</v>
      </c>
      <c r="F119" s="76" t="s">
        <v>397</v>
      </c>
      <c r="G119" s="77">
        <v>21046.5</v>
      </c>
      <c r="H119" s="77" t="s">
        <v>398</v>
      </c>
      <c r="I119" s="1">
        <f t="shared" si="1"/>
        <v>50517.315000000002</v>
      </c>
      <c r="J119" s="76"/>
      <c r="M119" s="75" t="s">
        <v>293</v>
      </c>
    </row>
    <row r="120" spans="1:13">
      <c r="A120" s="75" t="s">
        <v>399</v>
      </c>
      <c r="B120" s="76" t="s">
        <v>43</v>
      </c>
      <c r="C120" s="77">
        <v>50556.387999999999</v>
      </c>
      <c r="D120" s="75" t="s">
        <v>33</v>
      </c>
      <c r="E120" s="75" t="e">
        <f>VLOOKUP(C120,'Active 1'!C$21:E$188,3,FALSE)</f>
        <v>#N/A</v>
      </c>
      <c r="F120" s="76" t="s">
        <v>400</v>
      </c>
      <c r="G120" s="77">
        <v>21130</v>
      </c>
      <c r="H120" s="77" t="s">
        <v>324</v>
      </c>
      <c r="I120" s="1">
        <f t="shared" si="1"/>
        <v>50556.387999999999</v>
      </c>
      <c r="J120" s="76"/>
      <c r="M120" s="75" t="s">
        <v>293</v>
      </c>
    </row>
    <row r="121" spans="1:13">
      <c r="A121" s="75" t="s">
        <v>399</v>
      </c>
      <c r="B121" s="76" t="s">
        <v>43</v>
      </c>
      <c r="C121" s="77">
        <v>50571.375999999997</v>
      </c>
      <c r="D121" s="75" t="s">
        <v>33</v>
      </c>
      <c r="E121" s="75" t="e">
        <f>VLOOKUP(C121,'Active 1'!C$21:E$188,3,FALSE)</f>
        <v>#N/A</v>
      </c>
      <c r="F121" s="76" t="s">
        <v>401</v>
      </c>
      <c r="G121" s="77">
        <v>21162</v>
      </c>
      <c r="H121" s="77" t="s">
        <v>342</v>
      </c>
      <c r="I121" s="1">
        <f t="shared" si="1"/>
        <v>50571.375999999997</v>
      </c>
      <c r="J121" s="76"/>
      <c r="M121" s="75" t="s">
        <v>293</v>
      </c>
    </row>
    <row r="122" spans="1:13">
      <c r="A122" s="75" t="s">
        <v>402</v>
      </c>
      <c r="B122" s="76" t="s">
        <v>43</v>
      </c>
      <c r="C122" s="77">
        <v>50902.347000000002</v>
      </c>
      <c r="D122" s="75" t="s">
        <v>33</v>
      </c>
      <c r="E122" s="75" t="e">
        <f>VLOOKUP(C122,'Active 1'!C$21:E$188,3,FALSE)</f>
        <v>#N/A</v>
      </c>
      <c r="F122" s="76" t="s">
        <v>403</v>
      </c>
      <c r="G122" s="77">
        <v>21869</v>
      </c>
      <c r="H122" s="77" t="s">
        <v>404</v>
      </c>
      <c r="I122" s="1">
        <f t="shared" si="1"/>
        <v>50902.347000000002</v>
      </c>
      <c r="J122" s="76"/>
      <c r="M122" s="75" t="s">
        <v>293</v>
      </c>
    </row>
    <row r="123" spans="1:13">
      <c r="A123" s="78" t="s">
        <v>405</v>
      </c>
      <c r="B123" s="76" t="s">
        <v>43</v>
      </c>
      <c r="C123" s="77">
        <v>51209.433499999999</v>
      </c>
      <c r="D123" s="75" t="s">
        <v>34</v>
      </c>
      <c r="E123" s="75" t="e">
        <f>VLOOKUP(C123,'Active 1'!C$21:E$188,3,FALSE)</f>
        <v>#N/A</v>
      </c>
      <c r="F123" s="76" t="s">
        <v>406</v>
      </c>
      <c r="G123" s="77">
        <v>22525</v>
      </c>
      <c r="H123" s="77" t="s">
        <v>407</v>
      </c>
      <c r="I123" s="1">
        <f t="shared" si="1"/>
        <v>51209.433499999999</v>
      </c>
      <c r="J123" s="76" t="s">
        <v>408</v>
      </c>
      <c r="M123" s="75" t="s">
        <v>409</v>
      </c>
    </row>
    <row r="124" spans="1:13">
      <c r="A124" s="78" t="s">
        <v>410</v>
      </c>
      <c r="B124" s="76" t="s">
        <v>43</v>
      </c>
      <c r="C124" s="77">
        <v>52032.403299999998</v>
      </c>
      <c r="D124" s="75" t="s">
        <v>34</v>
      </c>
      <c r="E124" s="75" t="e">
        <f>VLOOKUP(C124,'Active 1'!C$21:E$188,3,FALSE)</f>
        <v>#N/A</v>
      </c>
      <c r="F124" s="76" t="s">
        <v>411</v>
      </c>
      <c r="G124" s="77">
        <v>24283</v>
      </c>
      <c r="H124" s="77" t="s">
        <v>412</v>
      </c>
      <c r="I124" s="1">
        <f t="shared" si="1"/>
        <v>52032.403299999998</v>
      </c>
      <c r="J124" s="76" t="s">
        <v>408</v>
      </c>
      <c r="M124" s="75" t="s">
        <v>413</v>
      </c>
    </row>
    <row r="125" spans="1:13">
      <c r="A125" s="78" t="s">
        <v>414</v>
      </c>
      <c r="B125" s="76" t="s">
        <v>43</v>
      </c>
      <c r="C125" s="77">
        <v>52361.499400000001</v>
      </c>
      <c r="D125" s="75" t="s">
        <v>34</v>
      </c>
      <c r="E125" s="75" t="e">
        <f>VLOOKUP(C125,'Active 1'!C$21:E$188,3,FALSE)</f>
        <v>#N/A</v>
      </c>
      <c r="F125" s="76" t="s">
        <v>415</v>
      </c>
      <c r="G125" s="77">
        <v>24986</v>
      </c>
      <c r="H125" s="77" t="s">
        <v>416</v>
      </c>
      <c r="I125" s="1">
        <f t="shared" si="1"/>
        <v>52361.499400000001</v>
      </c>
      <c r="J125" s="76" t="s">
        <v>417</v>
      </c>
      <c r="M125" s="75" t="s">
        <v>413</v>
      </c>
    </row>
    <row r="126" spans="1:13">
      <c r="A126" s="78" t="s">
        <v>418</v>
      </c>
      <c r="B126" s="76" t="s">
        <v>43</v>
      </c>
      <c r="C126" s="77">
        <v>52367.584600000002</v>
      </c>
      <c r="D126" s="75" t="s">
        <v>34</v>
      </c>
      <c r="E126" s="75" t="e">
        <f>VLOOKUP(C126,'Active 1'!C$21:E$188,3,FALSE)</f>
        <v>#N/A</v>
      </c>
      <c r="F126" s="76" t="s">
        <v>419</v>
      </c>
      <c r="G126" s="77">
        <v>24999</v>
      </c>
      <c r="H126" s="77" t="s">
        <v>420</v>
      </c>
      <c r="I126" s="1">
        <f t="shared" si="1"/>
        <v>52367.584600000002</v>
      </c>
      <c r="J126" s="76" t="s">
        <v>180</v>
      </c>
      <c r="M126" s="75" t="s">
        <v>421</v>
      </c>
    </row>
    <row r="127" spans="1:13">
      <c r="A127" s="78" t="s">
        <v>414</v>
      </c>
      <c r="B127" s="76" t="s">
        <v>43</v>
      </c>
      <c r="C127" s="77">
        <v>52368.521500000003</v>
      </c>
      <c r="D127" s="75" t="s">
        <v>34</v>
      </c>
      <c r="E127" s="75" t="e">
        <f>VLOOKUP(C127,'Active 1'!C$21:E$188,3,FALSE)</f>
        <v>#N/A</v>
      </c>
      <c r="F127" s="76" t="s">
        <v>422</v>
      </c>
      <c r="G127" s="77">
        <v>25001</v>
      </c>
      <c r="H127" s="77" t="s">
        <v>423</v>
      </c>
      <c r="I127" s="1">
        <f t="shared" si="1"/>
        <v>52368.521500000003</v>
      </c>
      <c r="J127" s="76" t="s">
        <v>424</v>
      </c>
      <c r="M127" s="75" t="s">
        <v>413</v>
      </c>
    </row>
    <row r="128" spans="1:13">
      <c r="A128" s="75" t="s">
        <v>425</v>
      </c>
      <c r="B128" s="76" t="s">
        <v>46</v>
      </c>
      <c r="C128" s="77">
        <v>52658.527000000002</v>
      </c>
      <c r="D128" s="75" t="s">
        <v>34</v>
      </c>
      <c r="E128" s="75" t="e">
        <f>VLOOKUP(C128,'Active 1'!C$21:E$188,3,FALSE)</f>
        <v>#N/A</v>
      </c>
      <c r="F128" s="76" t="s">
        <v>426</v>
      </c>
      <c r="G128" s="77">
        <v>25620.5</v>
      </c>
      <c r="H128" s="77" t="s">
        <v>427</v>
      </c>
      <c r="I128" s="1">
        <f t="shared" si="1"/>
        <v>52658.527000000002</v>
      </c>
      <c r="J128" s="76" t="s">
        <v>180</v>
      </c>
      <c r="M128" s="75" t="s">
        <v>191</v>
      </c>
    </row>
    <row r="129" spans="1:13">
      <c r="A129" s="78" t="s">
        <v>108</v>
      </c>
      <c r="B129" s="76" t="s">
        <v>46</v>
      </c>
      <c r="C129" s="77">
        <v>52698.317029999998</v>
      </c>
      <c r="D129" s="75" t="s">
        <v>35</v>
      </c>
      <c r="E129" s="75" t="e">
        <f>VLOOKUP(C129,'Active 1'!C$21:E$188,3,FALSE)</f>
        <v>#N/A</v>
      </c>
      <c r="F129" s="76" t="s">
        <v>428</v>
      </c>
      <c r="G129" s="77">
        <v>25705.5</v>
      </c>
      <c r="H129" s="77" t="s">
        <v>429</v>
      </c>
      <c r="I129" s="1">
        <f t="shared" si="1"/>
        <v>52698.317029999998</v>
      </c>
      <c r="J129" s="76" t="s">
        <v>430</v>
      </c>
      <c r="M129" s="75" t="s">
        <v>431</v>
      </c>
    </row>
    <row r="130" spans="1:13">
      <c r="A130" s="78" t="s">
        <v>432</v>
      </c>
      <c r="B130" s="76" t="s">
        <v>43</v>
      </c>
      <c r="C130" s="77">
        <v>52742.556799999998</v>
      </c>
      <c r="D130" s="75" t="s">
        <v>34</v>
      </c>
      <c r="E130" s="75" t="e">
        <f>VLOOKUP(C130,'Active 1'!C$21:E$188,3,FALSE)</f>
        <v>#N/A</v>
      </c>
      <c r="F130" s="76" t="s">
        <v>433</v>
      </c>
      <c r="G130" s="77">
        <v>25800</v>
      </c>
      <c r="H130" s="77" t="s">
        <v>434</v>
      </c>
      <c r="I130" s="1">
        <f t="shared" si="1"/>
        <v>52742.556799999998</v>
      </c>
      <c r="J130" s="76" t="s">
        <v>435</v>
      </c>
      <c r="M130" s="75" t="s">
        <v>413</v>
      </c>
    </row>
    <row r="131" spans="1:13">
      <c r="A131" s="78" t="s">
        <v>436</v>
      </c>
      <c r="B131" s="76" t="s">
        <v>46</v>
      </c>
      <c r="C131" s="77">
        <v>52745.3655</v>
      </c>
      <c r="D131" s="75" t="s">
        <v>34</v>
      </c>
      <c r="E131" s="75" t="e">
        <f>VLOOKUP(C131,'Active 1'!C$21:E$188,3,FALSE)</f>
        <v>#N/A</v>
      </c>
      <c r="F131" s="76" t="s">
        <v>437</v>
      </c>
      <c r="G131" s="77" t="s">
        <v>438</v>
      </c>
      <c r="H131" s="77" t="s">
        <v>434</v>
      </c>
      <c r="I131" s="1">
        <f t="shared" si="1"/>
        <v>52745.3655</v>
      </c>
      <c r="J131" s="76" t="s">
        <v>180</v>
      </c>
      <c r="M131" s="75" t="s">
        <v>421</v>
      </c>
    </row>
    <row r="132" spans="1:13">
      <c r="A132" s="78" t="s">
        <v>432</v>
      </c>
      <c r="B132" s="76" t="s">
        <v>46</v>
      </c>
      <c r="C132" s="77">
        <v>53003.538999999997</v>
      </c>
      <c r="D132" s="75" t="s">
        <v>34</v>
      </c>
      <c r="E132" s="75" t="e">
        <f>VLOOKUP(C132,'Active 1'!C$21:E$188,3,FALSE)</f>
        <v>#N/A</v>
      </c>
      <c r="F132" s="76" t="s">
        <v>439</v>
      </c>
      <c r="G132" s="77" t="s">
        <v>440</v>
      </c>
      <c r="H132" s="77" t="s">
        <v>441</v>
      </c>
      <c r="I132" s="1">
        <f t="shared" si="1"/>
        <v>53003.538999999997</v>
      </c>
      <c r="J132" s="76" t="s">
        <v>435</v>
      </c>
      <c r="M132" s="75" t="s">
        <v>413</v>
      </c>
    </row>
    <row r="133" spans="1:13">
      <c r="A133" s="78" t="s">
        <v>442</v>
      </c>
      <c r="B133" s="76" t="s">
        <v>46</v>
      </c>
      <c r="C133" s="77">
        <v>53040.753799999999</v>
      </c>
      <c r="D133" s="75" t="s">
        <v>34</v>
      </c>
      <c r="E133" s="75" t="e">
        <f>VLOOKUP(C133,'Active 1'!C$21:E$188,3,FALSE)</f>
        <v>#N/A</v>
      </c>
      <c r="F133" s="76" t="s">
        <v>443</v>
      </c>
      <c r="G133" s="77" t="s">
        <v>444</v>
      </c>
      <c r="H133" s="77" t="s">
        <v>445</v>
      </c>
      <c r="I133" s="1">
        <f t="shared" si="1"/>
        <v>53040.753799999999</v>
      </c>
      <c r="J133" s="76" t="s">
        <v>180</v>
      </c>
      <c r="M133" s="75" t="s">
        <v>446</v>
      </c>
    </row>
    <row r="134" spans="1:13">
      <c r="A134" s="78" t="s">
        <v>447</v>
      </c>
      <c r="B134" s="76" t="s">
        <v>46</v>
      </c>
      <c r="C134" s="77">
        <v>53069.544999999998</v>
      </c>
      <c r="D134" s="75" t="s">
        <v>34</v>
      </c>
      <c r="E134" s="75" t="e">
        <f>VLOOKUP(C134,'Active 1'!C$21:E$188,3,FALSE)</f>
        <v>#N/A</v>
      </c>
      <c r="F134" s="76" t="s">
        <v>448</v>
      </c>
      <c r="G134" s="77" t="s">
        <v>449</v>
      </c>
      <c r="H134" s="77" t="s">
        <v>450</v>
      </c>
      <c r="I134" s="1">
        <f t="shared" si="1"/>
        <v>53069.544999999998</v>
      </c>
      <c r="J134" s="76" t="s">
        <v>435</v>
      </c>
      <c r="M134" s="75" t="s">
        <v>413</v>
      </c>
    </row>
    <row r="135" spans="1:13">
      <c r="A135" s="78" t="s">
        <v>447</v>
      </c>
      <c r="B135" s="76" t="s">
        <v>46</v>
      </c>
      <c r="C135" s="77">
        <v>53095.522599999997</v>
      </c>
      <c r="D135" s="75" t="s">
        <v>34</v>
      </c>
      <c r="E135" s="75" t="e">
        <f>VLOOKUP(C135,'Active 1'!C$21:E$188,3,FALSE)</f>
        <v>#N/A</v>
      </c>
      <c r="F135" s="76" t="s">
        <v>451</v>
      </c>
      <c r="G135" s="77" t="s">
        <v>452</v>
      </c>
      <c r="H135" s="77" t="s">
        <v>453</v>
      </c>
      <c r="I135" s="1">
        <f t="shared" si="1"/>
        <v>53095.522599999997</v>
      </c>
      <c r="J135" s="76" t="s">
        <v>435</v>
      </c>
      <c r="M135" s="75" t="s">
        <v>413</v>
      </c>
    </row>
    <row r="136" spans="1:13">
      <c r="A136" s="78" t="s">
        <v>432</v>
      </c>
      <c r="B136" s="76" t="s">
        <v>46</v>
      </c>
      <c r="C136" s="77">
        <v>53096.461799999997</v>
      </c>
      <c r="D136" s="75" t="s">
        <v>34</v>
      </c>
      <c r="E136" s="75" t="e">
        <f>VLOOKUP(C136,'Active 1'!C$21:E$188,3,FALSE)</f>
        <v>#N/A</v>
      </c>
      <c r="F136" s="76" t="s">
        <v>454</v>
      </c>
      <c r="G136" s="77" t="s">
        <v>455</v>
      </c>
      <c r="H136" s="77" t="s">
        <v>456</v>
      </c>
      <c r="I136" s="1">
        <f t="shared" si="1"/>
        <v>53096.461799999997</v>
      </c>
      <c r="J136" s="76" t="s">
        <v>435</v>
      </c>
      <c r="M136" s="75" t="s">
        <v>457</v>
      </c>
    </row>
    <row r="137" spans="1:13">
      <c r="A137" s="78" t="s">
        <v>447</v>
      </c>
      <c r="B137" s="76" t="s">
        <v>46</v>
      </c>
      <c r="C137" s="77">
        <v>53410.575799999999</v>
      </c>
      <c r="D137" s="75" t="s">
        <v>34</v>
      </c>
      <c r="E137" s="75" t="e">
        <f>VLOOKUP(C137,'Active 1'!C$21:E$188,3,FALSE)</f>
        <v>#N/A</v>
      </c>
      <c r="F137" s="76" t="s">
        <v>458</v>
      </c>
      <c r="G137" s="77" t="s">
        <v>459</v>
      </c>
      <c r="H137" s="77" t="s">
        <v>460</v>
      </c>
      <c r="I137" s="1">
        <f t="shared" si="1"/>
        <v>53410.575799999999</v>
      </c>
      <c r="J137" s="76" t="s">
        <v>435</v>
      </c>
      <c r="M137" s="75" t="s">
        <v>457</v>
      </c>
    </row>
    <row r="138" spans="1:13">
      <c r="A138" s="78" t="s">
        <v>124</v>
      </c>
      <c r="B138" s="76" t="s">
        <v>46</v>
      </c>
      <c r="C138" s="77">
        <v>53503.029799999997</v>
      </c>
      <c r="D138" s="75" t="s">
        <v>34</v>
      </c>
      <c r="E138" s="75" t="e">
        <f>VLOOKUP(C138,'Active 1'!C$21:E$188,3,FALSE)</f>
        <v>#N/A</v>
      </c>
      <c r="F138" s="76" t="s">
        <v>461</v>
      </c>
      <c r="G138" s="77" t="s">
        <v>462</v>
      </c>
      <c r="H138" s="77" t="s">
        <v>463</v>
      </c>
      <c r="I138" s="1">
        <f t="shared" si="1"/>
        <v>53503.029799999997</v>
      </c>
      <c r="J138" s="76" t="s">
        <v>180</v>
      </c>
      <c r="M138" s="75" t="s">
        <v>464</v>
      </c>
    </row>
    <row r="139" spans="1:13">
      <c r="A139" s="78" t="s">
        <v>124</v>
      </c>
      <c r="B139" s="76" t="s">
        <v>46</v>
      </c>
      <c r="C139" s="77">
        <v>53510.050799999997</v>
      </c>
      <c r="D139" s="75" t="s">
        <v>34</v>
      </c>
      <c r="E139" s="75" t="e">
        <f>VLOOKUP(C139,'Active 1'!C$21:E$188,3,FALSE)</f>
        <v>#N/A</v>
      </c>
      <c r="F139" s="76" t="s">
        <v>465</v>
      </c>
      <c r="G139" s="77" t="s">
        <v>466</v>
      </c>
      <c r="H139" s="77" t="s">
        <v>441</v>
      </c>
      <c r="I139" s="1">
        <f t="shared" ref="I139:I202" si="2">1*C139</f>
        <v>53510.050799999997</v>
      </c>
      <c r="J139" s="76" t="s">
        <v>180</v>
      </c>
      <c r="M139" s="75" t="s">
        <v>464</v>
      </c>
    </row>
    <row r="140" spans="1:13">
      <c r="A140" s="78" t="s">
        <v>467</v>
      </c>
      <c r="B140" s="76" t="s">
        <v>46</v>
      </c>
      <c r="C140" s="77">
        <v>53765.420400000003</v>
      </c>
      <c r="D140" s="75" t="s">
        <v>35</v>
      </c>
      <c r="E140" s="75" t="e">
        <f>VLOOKUP(C140,'Active 1'!C$21:E$188,3,FALSE)</f>
        <v>#N/A</v>
      </c>
      <c r="F140" s="76" t="s">
        <v>468</v>
      </c>
      <c r="G140" s="77" t="s">
        <v>469</v>
      </c>
      <c r="H140" s="77" t="s">
        <v>470</v>
      </c>
      <c r="I140" s="1">
        <f t="shared" si="2"/>
        <v>53765.420400000003</v>
      </c>
      <c r="J140" s="76" t="s">
        <v>435</v>
      </c>
      <c r="M140" s="75" t="s">
        <v>413</v>
      </c>
    </row>
    <row r="141" spans="1:13">
      <c r="A141" s="78" t="s">
        <v>471</v>
      </c>
      <c r="B141" s="76" t="s">
        <v>46</v>
      </c>
      <c r="C141" s="77">
        <v>53814.335099999997</v>
      </c>
      <c r="D141" s="75" t="s">
        <v>35</v>
      </c>
      <c r="E141" s="75" t="e">
        <f>VLOOKUP(C141,'Active 1'!C$21:E$188,3,FALSE)</f>
        <v>#N/A</v>
      </c>
      <c r="F141" s="76" t="s">
        <v>472</v>
      </c>
      <c r="G141" s="77" t="s">
        <v>473</v>
      </c>
      <c r="H141" s="77" t="s">
        <v>474</v>
      </c>
      <c r="I141" s="1">
        <f t="shared" si="2"/>
        <v>53814.335099999997</v>
      </c>
      <c r="J141" s="76" t="s">
        <v>435</v>
      </c>
      <c r="M141" s="75" t="s">
        <v>475</v>
      </c>
    </row>
    <row r="142" spans="1:13">
      <c r="A142" s="78" t="s">
        <v>476</v>
      </c>
      <c r="B142" s="76" t="s">
        <v>46</v>
      </c>
      <c r="C142" s="77">
        <v>53846.401599999997</v>
      </c>
      <c r="D142" s="75" t="s">
        <v>34</v>
      </c>
      <c r="E142" s="75" t="e">
        <f>VLOOKUP(C142,'Active 1'!C$21:E$188,3,FALSE)</f>
        <v>#N/A</v>
      </c>
      <c r="F142" s="76" t="s">
        <v>477</v>
      </c>
      <c r="G142" s="77" t="s">
        <v>478</v>
      </c>
      <c r="H142" s="77" t="s">
        <v>479</v>
      </c>
      <c r="I142" s="1">
        <f t="shared" si="2"/>
        <v>53846.401599999997</v>
      </c>
      <c r="J142" s="76" t="s">
        <v>180</v>
      </c>
      <c r="M142" s="75" t="s">
        <v>191</v>
      </c>
    </row>
    <row r="143" spans="1:13">
      <c r="A143" s="78" t="s">
        <v>471</v>
      </c>
      <c r="B143" s="76" t="s">
        <v>46</v>
      </c>
      <c r="C143" s="77">
        <v>53846.402900000001</v>
      </c>
      <c r="D143" s="75" t="s">
        <v>35</v>
      </c>
      <c r="E143" s="75" t="e">
        <f>VLOOKUP(C143,'Active 1'!C$21:E$188,3,FALSE)</f>
        <v>#N/A</v>
      </c>
      <c r="F143" s="76" t="s">
        <v>480</v>
      </c>
      <c r="G143" s="77" t="s">
        <v>478</v>
      </c>
      <c r="H143" s="77" t="s">
        <v>481</v>
      </c>
      <c r="I143" s="1">
        <f t="shared" si="2"/>
        <v>53846.402900000001</v>
      </c>
      <c r="J143" s="76" t="s">
        <v>408</v>
      </c>
      <c r="M143" s="75" t="s">
        <v>482</v>
      </c>
    </row>
    <row r="144" spans="1:13">
      <c r="A144" s="78" t="s">
        <v>483</v>
      </c>
      <c r="B144" s="76" t="s">
        <v>46</v>
      </c>
      <c r="C144" s="77">
        <v>54154.8989</v>
      </c>
      <c r="D144" s="75" t="s">
        <v>35</v>
      </c>
      <c r="E144" s="75" t="e">
        <f>VLOOKUP(C144,'Active 1'!C$21:E$188,3,FALSE)</f>
        <v>#N/A</v>
      </c>
      <c r="F144" s="76" t="s">
        <v>484</v>
      </c>
      <c r="G144" s="77" t="s">
        <v>485</v>
      </c>
      <c r="H144" s="77" t="s">
        <v>486</v>
      </c>
      <c r="I144" s="1">
        <f t="shared" si="2"/>
        <v>54154.8989</v>
      </c>
      <c r="J144" s="76" t="s">
        <v>487</v>
      </c>
      <c r="M144" s="75" t="s">
        <v>446</v>
      </c>
    </row>
    <row r="145" spans="1:13">
      <c r="A145" s="78" t="s">
        <v>488</v>
      </c>
      <c r="B145" s="76" t="s">
        <v>46</v>
      </c>
      <c r="C145" s="77">
        <v>54159.580499999996</v>
      </c>
      <c r="D145" s="75" t="s">
        <v>35</v>
      </c>
      <c r="E145" s="75" t="e">
        <f>VLOOKUP(C145,'Active 1'!C$21:E$188,3,FALSE)</f>
        <v>#N/A</v>
      </c>
      <c r="F145" s="76" t="s">
        <v>489</v>
      </c>
      <c r="G145" s="77" t="s">
        <v>490</v>
      </c>
      <c r="H145" s="77" t="s">
        <v>491</v>
      </c>
      <c r="I145" s="1">
        <f t="shared" si="2"/>
        <v>54159.580499999996</v>
      </c>
      <c r="J145" s="76" t="s">
        <v>159</v>
      </c>
      <c r="M145" s="75" t="s">
        <v>492</v>
      </c>
    </row>
    <row r="146" spans="1:13">
      <c r="A146" s="78" t="s">
        <v>493</v>
      </c>
      <c r="B146" s="76" t="s">
        <v>46</v>
      </c>
      <c r="C146" s="77">
        <v>54167.537199999999</v>
      </c>
      <c r="D146" s="75" t="s">
        <v>35</v>
      </c>
      <c r="E146" s="75" t="e">
        <f>VLOOKUP(C146,'Active 1'!C$21:E$188,3,FALSE)</f>
        <v>#N/A</v>
      </c>
      <c r="F146" s="76" t="s">
        <v>494</v>
      </c>
      <c r="G146" s="77" t="s">
        <v>495</v>
      </c>
      <c r="H146" s="77" t="s">
        <v>496</v>
      </c>
      <c r="I146" s="1">
        <f t="shared" si="2"/>
        <v>54167.537199999999</v>
      </c>
      <c r="J146" s="76" t="s">
        <v>435</v>
      </c>
      <c r="M146" s="75" t="s">
        <v>497</v>
      </c>
    </row>
    <row r="147" spans="1:13" ht="12.75" customHeight="1">
      <c r="A147" s="75" t="s">
        <v>498</v>
      </c>
      <c r="B147" s="76" t="s">
        <v>46</v>
      </c>
      <c r="C147" s="77">
        <v>54173.392899999999</v>
      </c>
      <c r="D147" s="75" t="s">
        <v>35</v>
      </c>
      <c r="E147" s="75" t="e">
        <f>VLOOKUP(C147,'Active 1'!C$21:E$188,3,FALSE)</f>
        <v>#N/A</v>
      </c>
      <c r="F147" s="76" t="s">
        <v>499</v>
      </c>
      <c r="G147" s="77" t="s">
        <v>500</v>
      </c>
      <c r="H147" s="77" t="s">
        <v>501</v>
      </c>
      <c r="I147" s="1">
        <f t="shared" si="2"/>
        <v>54173.392899999999</v>
      </c>
      <c r="J147" s="76" t="s">
        <v>159</v>
      </c>
      <c r="M147" s="75" t="s">
        <v>191</v>
      </c>
    </row>
    <row r="148" spans="1:13">
      <c r="A148" s="78" t="s">
        <v>467</v>
      </c>
      <c r="B148" s="76" t="s">
        <v>46</v>
      </c>
      <c r="C148" s="77">
        <v>54186.498599999999</v>
      </c>
      <c r="D148" s="75" t="s">
        <v>35</v>
      </c>
      <c r="E148" s="75" t="e">
        <f>VLOOKUP(C148,'Active 1'!C$21:E$188,3,FALSE)</f>
        <v>#N/A</v>
      </c>
      <c r="F148" s="76" t="s">
        <v>502</v>
      </c>
      <c r="G148" s="77" t="s">
        <v>503</v>
      </c>
      <c r="H148" s="77" t="s">
        <v>504</v>
      </c>
      <c r="I148" s="1">
        <f t="shared" si="2"/>
        <v>54186.498599999999</v>
      </c>
      <c r="J148" s="76" t="s">
        <v>435</v>
      </c>
      <c r="M148" s="75" t="s">
        <v>505</v>
      </c>
    </row>
    <row r="149" spans="1:13">
      <c r="A149" s="78" t="s">
        <v>467</v>
      </c>
      <c r="B149" s="76" t="s">
        <v>46</v>
      </c>
      <c r="C149" s="77">
        <v>54206.3923</v>
      </c>
      <c r="D149" s="75" t="s">
        <v>35</v>
      </c>
      <c r="E149" s="75" t="e">
        <f>VLOOKUP(C149,'Active 1'!C$21:E$188,3,FALSE)</f>
        <v>#N/A</v>
      </c>
      <c r="F149" s="76" t="s">
        <v>506</v>
      </c>
      <c r="G149" s="77" t="s">
        <v>507</v>
      </c>
      <c r="H149" s="77" t="s">
        <v>508</v>
      </c>
      <c r="I149" s="1">
        <f t="shared" si="2"/>
        <v>54206.3923</v>
      </c>
      <c r="J149" s="76" t="s">
        <v>408</v>
      </c>
      <c r="M149" s="75" t="s">
        <v>482</v>
      </c>
    </row>
    <row r="150" spans="1:13">
      <c r="A150" s="78" t="s">
        <v>509</v>
      </c>
      <c r="B150" s="76" t="s">
        <v>46</v>
      </c>
      <c r="C150" s="77">
        <v>54469.4804</v>
      </c>
      <c r="D150" s="75" t="s">
        <v>35</v>
      </c>
      <c r="E150" s="75" t="e">
        <f>VLOOKUP(C150,'Active 1'!C$21:E$188,3,FALSE)</f>
        <v>#N/A</v>
      </c>
      <c r="F150" s="76" t="s">
        <v>510</v>
      </c>
      <c r="G150" s="77" t="s">
        <v>511</v>
      </c>
      <c r="H150" s="77" t="s">
        <v>512</v>
      </c>
      <c r="I150" s="1">
        <f t="shared" si="2"/>
        <v>54469.4804</v>
      </c>
      <c r="J150" s="76" t="s">
        <v>159</v>
      </c>
      <c r="M150" s="75" t="s">
        <v>513</v>
      </c>
    </row>
    <row r="151" spans="1:13">
      <c r="A151" s="78" t="s">
        <v>514</v>
      </c>
      <c r="B151" s="76" t="s">
        <v>46</v>
      </c>
      <c r="C151" s="77">
        <v>54498.738700000002</v>
      </c>
      <c r="D151" s="75" t="s">
        <v>35</v>
      </c>
      <c r="E151" s="75" t="e">
        <f>VLOOKUP(C151,'Active 1'!C$21:E$188,3,FALSE)</f>
        <v>#N/A</v>
      </c>
      <c r="F151" s="76" t="s">
        <v>515</v>
      </c>
      <c r="G151" s="77" t="s">
        <v>516</v>
      </c>
      <c r="H151" s="77" t="s">
        <v>517</v>
      </c>
      <c r="I151" s="1">
        <f t="shared" si="2"/>
        <v>54498.738700000002</v>
      </c>
      <c r="J151" s="76" t="s">
        <v>487</v>
      </c>
      <c r="M151" s="75" t="s">
        <v>446</v>
      </c>
    </row>
    <row r="152" spans="1:13">
      <c r="A152" s="78" t="s">
        <v>493</v>
      </c>
      <c r="B152" s="76" t="s">
        <v>46</v>
      </c>
      <c r="C152" s="77">
        <v>54521.443299999999</v>
      </c>
      <c r="D152" s="75" t="s">
        <v>35</v>
      </c>
      <c r="E152" s="75" t="e">
        <f>VLOOKUP(C152,'Active 1'!C$21:E$188,3,FALSE)</f>
        <v>#N/A</v>
      </c>
      <c r="F152" s="76" t="s">
        <v>518</v>
      </c>
      <c r="G152" s="77" t="s">
        <v>519</v>
      </c>
      <c r="H152" s="77" t="s">
        <v>520</v>
      </c>
      <c r="I152" s="1">
        <f t="shared" si="2"/>
        <v>54521.443299999999</v>
      </c>
      <c r="J152" s="76" t="s">
        <v>408</v>
      </c>
      <c r="M152" s="75" t="s">
        <v>482</v>
      </c>
    </row>
    <row r="153" spans="1:13">
      <c r="A153" s="78" t="s">
        <v>514</v>
      </c>
      <c r="B153" s="76" t="s">
        <v>46</v>
      </c>
      <c r="C153" s="77">
        <v>54816.832000000002</v>
      </c>
      <c r="D153" s="75" t="s">
        <v>35</v>
      </c>
      <c r="E153" s="75" t="e">
        <f>VLOOKUP(C153,'Active 1'!C$21:E$188,3,FALSE)</f>
        <v>#N/A</v>
      </c>
      <c r="F153" s="76" t="s">
        <v>521</v>
      </c>
      <c r="G153" s="77" t="s">
        <v>522</v>
      </c>
      <c r="H153" s="77" t="s">
        <v>207</v>
      </c>
      <c r="I153" s="1">
        <f t="shared" si="2"/>
        <v>54816.832000000002</v>
      </c>
      <c r="J153" s="76" t="s">
        <v>487</v>
      </c>
      <c r="M153" s="75" t="s">
        <v>446</v>
      </c>
    </row>
    <row r="154" spans="1:13">
      <c r="A154" s="78" t="s">
        <v>523</v>
      </c>
      <c r="B154" s="76" t="s">
        <v>46</v>
      </c>
      <c r="C154" s="77">
        <v>54845.857000000004</v>
      </c>
      <c r="D154" s="75" t="s">
        <v>35</v>
      </c>
      <c r="E154" s="75" t="e">
        <f>VLOOKUP(C154,'Active 1'!C$21:E$188,3,FALSE)</f>
        <v>#N/A</v>
      </c>
      <c r="F154" s="76" t="s">
        <v>524</v>
      </c>
      <c r="G154" s="77" t="s">
        <v>525</v>
      </c>
      <c r="H154" s="77" t="s">
        <v>526</v>
      </c>
      <c r="I154" s="1">
        <f t="shared" si="2"/>
        <v>54845.857000000004</v>
      </c>
      <c r="J154" s="76" t="s">
        <v>159</v>
      </c>
      <c r="M154" s="75" t="s">
        <v>191</v>
      </c>
    </row>
    <row r="155" spans="1:13">
      <c r="A155" s="78" t="s">
        <v>527</v>
      </c>
      <c r="B155" s="76" t="s">
        <v>46</v>
      </c>
      <c r="C155" s="77">
        <v>54854.748800000001</v>
      </c>
      <c r="D155" s="75" t="s">
        <v>35</v>
      </c>
      <c r="E155" s="75" t="e">
        <f>VLOOKUP(C155,'Active 1'!C$21:E$188,3,FALSE)</f>
        <v>#N/A</v>
      </c>
      <c r="F155" s="76" t="s">
        <v>528</v>
      </c>
      <c r="G155" s="77" t="s">
        <v>529</v>
      </c>
      <c r="H155" s="77" t="s">
        <v>530</v>
      </c>
      <c r="I155" s="1">
        <f t="shared" si="2"/>
        <v>54854.748800000001</v>
      </c>
      <c r="J155" s="76" t="s">
        <v>159</v>
      </c>
      <c r="M155" s="75" t="s">
        <v>492</v>
      </c>
    </row>
    <row r="156" spans="1:13">
      <c r="A156" s="78" t="s">
        <v>509</v>
      </c>
      <c r="B156" s="76" t="s">
        <v>46</v>
      </c>
      <c r="C156" s="77">
        <v>54937.3747</v>
      </c>
      <c r="D156" s="75" t="s">
        <v>35</v>
      </c>
      <c r="E156" s="75" t="e">
        <f>VLOOKUP(C156,'Active 1'!C$21:E$188,3,FALSE)</f>
        <v>#N/A</v>
      </c>
      <c r="F156" s="76" t="s">
        <v>531</v>
      </c>
      <c r="G156" s="77" t="s">
        <v>532</v>
      </c>
      <c r="H156" s="77" t="s">
        <v>533</v>
      </c>
      <c r="I156" s="1">
        <f t="shared" si="2"/>
        <v>54937.3747</v>
      </c>
      <c r="J156" s="76" t="s">
        <v>159</v>
      </c>
      <c r="M156" s="75" t="s">
        <v>513</v>
      </c>
    </row>
    <row r="157" spans="1:13">
      <c r="A157" s="78" t="s">
        <v>534</v>
      </c>
      <c r="B157" s="76" t="s">
        <v>46</v>
      </c>
      <c r="C157" s="77">
        <v>54941.354399999997</v>
      </c>
      <c r="D157" s="75" t="s">
        <v>35</v>
      </c>
      <c r="E157" s="75" t="e">
        <f>VLOOKUP(C157,'Active 1'!C$21:E$188,3,FALSE)</f>
        <v>#N/A</v>
      </c>
      <c r="F157" s="76" t="s">
        <v>535</v>
      </c>
      <c r="G157" s="77" t="s">
        <v>536</v>
      </c>
      <c r="H157" s="77" t="s">
        <v>537</v>
      </c>
      <c r="I157" s="1">
        <f t="shared" si="2"/>
        <v>54941.354399999997</v>
      </c>
      <c r="J157" s="76" t="s">
        <v>408</v>
      </c>
      <c r="M157" s="75" t="s">
        <v>538</v>
      </c>
    </row>
    <row r="158" spans="1:13">
      <c r="A158" s="78" t="s">
        <v>534</v>
      </c>
      <c r="B158" s="76" t="s">
        <v>46</v>
      </c>
      <c r="C158" s="77">
        <v>54941.5893</v>
      </c>
      <c r="D158" s="75" t="s">
        <v>35</v>
      </c>
      <c r="E158" s="75" t="e">
        <f>VLOOKUP(C158,'Active 1'!C$21:E$188,3,FALSE)</f>
        <v>#N/A</v>
      </c>
      <c r="F158" s="76" t="s">
        <v>539</v>
      </c>
      <c r="G158" s="77" t="s">
        <v>540</v>
      </c>
      <c r="H158" s="77" t="s">
        <v>541</v>
      </c>
      <c r="I158" s="1">
        <f t="shared" si="2"/>
        <v>54941.5893</v>
      </c>
      <c r="J158" s="76" t="s">
        <v>408</v>
      </c>
      <c r="M158" s="75" t="s">
        <v>538</v>
      </c>
    </row>
    <row r="159" spans="1:13">
      <c r="A159" s="78" t="s">
        <v>542</v>
      </c>
      <c r="B159" s="76" t="s">
        <v>46</v>
      </c>
      <c r="C159" s="77">
        <v>55201.868000000002</v>
      </c>
      <c r="D159" s="75" t="s">
        <v>35</v>
      </c>
      <c r="E159" s="75" t="e">
        <f>VLOOKUP(C159,'Active 1'!C$21:E$188,3,FALSE)</f>
        <v>#N/A</v>
      </c>
      <c r="F159" s="76" t="s">
        <v>543</v>
      </c>
      <c r="G159" s="77" t="s">
        <v>544</v>
      </c>
      <c r="H159" s="77" t="s">
        <v>545</v>
      </c>
      <c r="I159" s="1">
        <f t="shared" si="2"/>
        <v>55201.868000000002</v>
      </c>
      <c r="J159" s="76" t="s">
        <v>159</v>
      </c>
      <c r="M159" s="75" t="s">
        <v>191</v>
      </c>
    </row>
    <row r="160" spans="1:13">
      <c r="A160" s="78" t="s">
        <v>546</v>
      </c>
      <c r="B160" s="76" t="s">
        <v>46</v>
      </c>
      <c r="C160" s="77">
        <v>55236.741499999996</v>
      </c>
      <c r="D160" s="75" t="s">
        <v>35</v>
      </c>
      <c r="E160" s="75" t="e">
        <f>VLOOKUP(C160,'Active 1'!C$21:E$188,3,FALSE)</f>
        <v>#N/A</v>
      </c>
      <c r="F160" s="76" t="s">
        <v>547</v>
      </c>
      <c r="G160" s="77" t="s">
        <v>548</v>
      </c>
      <c r="H160" s="77" t="s">
        <v>549</v>
      </c>
      <c r="I160" s="1">
        <f t="shared" si="2"/>
        <v>55236.741499999996</v>
      </c>
      <c r="J160" s="76" t="s">
        <v>159</v>
      </c>
      <c r="M160" s="75" t="s">
        <v>492</v>
      </c>
    </row>
    <row r="161" spans="1:13">
      <c r="A161" s="78" t="s">
        <v>550</v>
      </c>
      <c r="B161" s="76" t="s">
        <v>46</v>
      </c>
      <c r="C161" s="77">
        <v>55272.3197</v>
      </c>
      <c r="D161" s="75" t="s">
        <v>35</v>
      </c>
      <c r="E161" s="75" t="e">
        <f>VLOOKUP(C161,'Active 1'!C$21:E$188,3,FALSE)</f>
        <v>#N/A</v>
      </c>
      <c r="F161" s="76" t="s">
        <v>551</v>
      </c>
      <c r="G161" s="77" t="s">
        <v>552</v>
      </c>
      <c r="H161" s="77" t="s">
        <v>553</v>
      </c>
      <c r="I161" s="1">
        <f t="shared" si="2"/>
        <v>55272.3197</v>
      </c>
      <c r="J161" s="76" t="s">
        <v>159</v>
      </c>
      <c r="M161" s="75" t="s">
        <v>513</v>
      </c>
    </row>
    <row r="162" spans="1:13">
      <c r="A162" s="78" t="s">
        <v>554</v>
      </c>
      <c r="B162" s="76" t="s">
        <v>46</v>
      </c>
      <c r="C162" s="77">
        <v>55279.341899999999</v>
      </c>
      <c r="D162" s="75" t="s">
        <v>35</v>
      </c>
      <c r="E162" s="75" t="e">
        <f>VLOOKUP(C162,'Active 1'!C$21:E$188,3,FALSE)</f>
        <v>#N/A</v>
      </c>
      <c r="F162" s="76" t="s">
        <v>555</v>
      </c>
      <c r="G162" s="77" t="s">
        <v>556</v>
      </c>
      <c r="H162" s="77" t="s">
        <v>557</v>
      </c>
      <c r="I162" s="1">
        <f t="shared" si="2"/>
        <v>55279.341899999999</v>
      </c>
      <c r="J162" s="76" t="s">
        <v>408</v>
      </c>
      <c r="M162" s="75" t="s">
        <v>482</v>
      </c>
    </row>
    <row r="163" spans="1:13" ht="12" customHeight="1">
      <c r="A163" s="78" t="s">
        <v>558</v>
      </c>
      <c r="B163" s="76" t="s">
        <v>46</v>
      </c>
      <c r="C163" s="77">
        <v>55579.8776</v>
      </c>
      <c r="D163" s="75" t="s">
        <v>35</v>
      </c>
      <c r="E163" s="75" t="e">
        <f>VLOOKUP(C163,'Active 1'!C$21:E$188,3,FALSE)</f>
        <v>#N/A</v>
      </c>
      <c r="F163" s="76" t="s">
        <v>559</v>
      </c>
      <c r="G163" s="77" t="s">
        <v>560</v>
      </c>
      <c r="H163" s="77" t="s">
        <v>537</v>
      </c>
      <c r="I163" s="1">
        <f t="shared" si="2"/>
        <v>55579.8776</v>
      </c>
      <c r="J163" s="76" t="s">
        <v>159</v>
      </c>
      <c r="M163" s="75" t="s">
        <v>191</v>
      </c>
    </row>
    <row r="164" spans="1:13">
      <c r="A164" s="78" t="s">
        <v>550</v>
      </c>
      <c r="B164" s="76" t="s">
        <v>46</v>
      </c>
      <c r="C164" s="77">
        <v>55603.284200000002</v>
      </c>
      <c r="D164" s="75" t="s">
        <v>35</v>
      </c>
      <c r="E164" s="75" t="e">
        <f>VLOOKUP(C164,'Active 1'!C$21:E$188,3,FALSE)</f>
        <v>#N/A</v>
      </c>
      <c r="F164" s="76" t="s">
        <v>561</v>
      </c>
      <c r="G164" s="77" t="s">
        <v>562</v>
      </c>
      <c r="H164" s="77" t="s">
        <v>563</v>
      </c>
      <c r="I164" s="1">
        <f t="shared" si="2"/>
        <v>55603.284200000002</v>
      </c>
      <c r="J164" s="76" t="s">
        <v>487</v>
      </c>
      <c r="M164" s="75" t="s">
        <v>513</v>
      </c>
    </row>
    <row r="165" spans="1:13">
      <c r="A165" s="78" t="s">
        <v>564</v>
      </c>
      <c r="B165" s="76" t="s">
        <v>46</v>
      </c>
      <c r="C165" s="77">
        <v>55622.478300000002</v>
      </c>
      <c r="D165" s="75" t="s">
        <v>35</v>
      </c>
      <c r="E165" s="75" t="e">
        <f>VLOOKUP(C165,'Active 1'!C$21:E$188,3,FALSE)</f>
        <v>#N/A</v>
      </c>
      <c r="F165" s="76" t="s">
        <v>565</v>
      </c>
      <c r="G165" s="77" t="s">
        <v>566</v>
      </c>
      <c r="H165" s="77" t="s">
        <v>567</v>
      </c>
      <c r="I165" s="1">
        <f t="shared" si="2"/>
        <v>55622.478300000002</v>
      </c>
      <c r="J165" s="76" t="s">
        <v>159</v>
      </c>
      <c r="M165" s="75" t="s">
        <v>513</v>
      </c>
    </row>
    <row r="166" spans="1:13">
      <c r="A166" s="78" t="s">
        <v>564</v>
      </c>
      <c r="B166" s="76" t="s">
        <v>46</v>
      </c>
      <c r="C166" s="77">
        <v>55628.331700000002</v>
      </c>
      <c r="D166" s="75" t="s">
        <v>35</v>
      </c>
      <c r="E166" s="75" t="e">
        <f>VLOOKUP(C166,'Active 1'!C$21:E$188,3,FALSE)</f>
        <v>#N/A</v>
      </c>
      <c r="F166" s="76" t="s">
        <v>568</v>
      </c>
      <c r="G166" s="77" t="s">
        <v>569</v>
      </c>
      <c r="H166" s="77" t="s">
        <v>570</v>
      </c>
      <c r="I166" s="1">
        <f t="shared" si="2"/>
        <v>55628.331700000002</v>
      </c>
      <c r="J166" s="76" t="s">
        <v>159</v>
      </c>
      <c r="M166" s="75" t="s">
        <v>513</v>
      </c>
    </row>
    <row r="167" spans="1:13">
      <c r="A167" s="78" t="s">
        <v>571</v>
      </c>
      <c r="B167" s="76" t="s">
        <v>46</v>
      </c>
      <c r="C167" s="77">
        <v>55660.398099999999</v>
      </c>
      <c r="D167" s="75" t="s">
        <v>35</v>
      </c>
      <c r="E167" s="75" t="e">
        <f>VLOOKUP(C167,'Active 1'!C$21:E$188,3,FALSE)</f>
        <v>#N/A</v>
      </c>
      <c r="F167" s="76" t="s">
        <v>572</v>
      </c>
      <c r="G167" s="77" t="s">
        <v>573</v>
      </c>
      <c r="H167" s="77" t="s">
        <v>574</v>
      </c>
      <c r="I167" s="1">
        <f t="shared" si="2"/>
        <v>55660.398099999999</v>
      </c>
      <c r="J167" s="76" t="s">
        <v>408</v>
      </c>
      <c r="M167" s="75" t="s">
        <v>538</v>
      </c>
    </row>
    <row r="168" spans="1:13">
      <c r="A168" s="78" t="s">
        <v>558</v>
      </c>
      <c r="B168" s="76" t="s">
        <v>46</v>
      </c>
      <c r="C168" s="77">
        <v>55663.6731</v>
      </c>
      <c r="D168" s="75" t="s">
        <v>35</v>
      </c>
      <c r="E168" s="75" t="e">
        <f>VLOOKUP(C168,'Active 1'!C$21:E$188,3,FALSE)</f>
        <v>#N/A</v>
      </c>
      <c r="F168" s="76" t="s">
        <v>575</v>
      </c>
      <c r="G168" s="77" t="s">
        <v>576</v>
      </c>
      <c r="H168" s="77" t="s">
        <v>577</v>
      </c>
      <c r="I168" s="1">
        <f t="shared" si="2"/>
        <v>55663.6731</v>
      </c>
      <c r="J168" s="76" t="s">
        <v>159</v>
      </c>
      <c r="M168" s="75" t="s">
        <v>191</v>
      </c>
    </row>
    <row r="169" spans="1:13">
      <c r="A169" s="78" t="s">
        <v>571</v>
      </c>
      <c r="B169" s="76" t="s">
        <v>46</v>
      </c>
      <c r="C169" s="77">
        <v>55667.4179</v>
      </c>
      <c r="D169" s="75" t="s">
        <v>35</v>
      </c>
      <c r="E169" s="75" t="e">
        <f>VLOOKUP(C169,'Active 1'!C$21:E$188,3,FALSE)</f>
        <v>#N/A</v>
      </c>
      <c r="F169" s="76" t="s">
        <v>578</v>
      </c>
      <c r="G169" s="77" t="s">
        <v>579</v>
      </c>
      <c r="H169" s="77" t="s">
        <v>541</v>
      </c>
      <c r="I169" s="1">
        <f t="shared" si="2"/>
        <v>55667.4179</v>
      </c>
      <c r="J169" s="76" t="s">
        <v>408</v>
      </c>
      <c r="M169" s="75" t="s">
        <v>482</v>
      </c>
    </row>
    <row r="170" spans="1:13">
      <c r="A170" s="78" t="s">
        <v>580</v>
      </c>
      <c r="B170" s="76" t="s">
        <v>46</v>
      </c>
      <c r="C170" s="77">
        <v>55946.892599999999</v>
      </c>
      <c r="D170" s="75" t="s">
        <v>35</v>
      </c>
      <c r="E170" s="75" t="e">
        <f>VLOOKUP(C170,'Active 1'!C$21:E$188,3,FALSE)</f>
        <v>#N/A</v>
      </c>
      <c r="F170" s="76" t="s">
        <v>581</v>
      </c>
      <c r="G170" s="77" t="s">
        <v>582</v>
      </c>
      <c r="H170" s="77" t="s">
        <v>583</v>
      </c>
      <c r="I170" s="1">
        <f t="shared" si="2"/>
        <v>55946.892599999999</v>
      </c>
      <c r="J170" s="76" t="s">
        <v>159</v>
      </c>
      <c r="M170" s="75" t="s">
        <v>191</v>
      </c>
    </row>
    <row r="171" spans="1:13">
      <c r="A171" s="78" t="s">
        <v>584</v>
      </c>
      <c r="B171" s="76" t="s">
        <v>46</v>
      </c>
      <c r="C171" s="77">
        <v>56309.925000000003</v>
      </c>
      <c r="D171" s="75" t="s">
        <v>35</v>
      </c>
      <c r="E171" s="75" t="e">
        <f>VLOOKUP(C171,'Active 1'!C$21:E$188,3,FALSE)</f>
        <v>#N/A</v>
      </c>
      <c r="F171" s="76" t="s">
        <v>585</v>
      </c>
      <c r="G171" s="77" t="s">
        <v>586</v>
      </c>
      <c r="H171" s="77" t="s">
        <v>587</v>
      </c>
      <c r="I171" s="1">
        <f t="shared" si="2"/>
        <v>56309.925000000003</v>
      </c>
      <c r="J171" s="76" t="s">
        <v>159</v>
      </c>
      <c r="M171" s="75" t="s">
        <v>191</v>
      </c>
    </row>
    <row r="172" spans="1:13">
      <c r="A172" s="75" t="s">
        <v>101</v>
      </c>
      <c r="B172" s="76" t="s">
        <v>43</v>
      </c>
      <c r="C172" s="77">
        <v>50545.623</v>
      </c>
      <c r="D172" s="75" t="s">
        <v>35</v>
      </c>
      <c r="E172" s="75" t="e">
        <f>VLOOKUP(C172,'Active 1'!C$21:E$188,3,FALSE)</f>
        <v>#N/A</v>
      </c>
      <c r="F172" s="76" t="s">
        <v>588</v>
      </c>
      <c r="G172" s="77">
        <v>21107</v>
      </c>
      <c r="H172" s="77" t="s">
        <v>203</v>
      </c>
      <c r="I172" s="1">
        <f t="shared" si="2"/>
        <v>50545.623</v>
      </c>
      <c r="J172" s="76" t="s">
        <v>589</v>
      </c>
      <c r="M172" s="75" t="s">
        <v>590</v>
      </c>
    </row>
    <row r="173" spans="1:13">
      <c r="A173" s="75" t="s">
        <v>101</v>
      </c>
      <c r="B173" s="76" t="s">
        <v>43</v>
      </c>
      <c r="C173" s="77">
        <v>51602.656000000003</v>
      </c>
      <c r="D173" s="75" t="s">
        <v>35</v>
      </c>
      <c r="E173" s="75" t="e">
        <f>VLOOKUP(C173,'Active 1'!C$21:E$188,3,FALSE)</f>
        <v>#N/A</v>
      </c>
      <c r="F173" s="76" t="s">
        <v>591</v>
      </c>
      <c r="G173" s="77">
        <v>23365</v>
      </c>
      <c r="H173" s="77" t="s">
        <v>342</v>
      </c>
      <c r="I173" s="1">
        <f t="shared" si="2"/>
        <v>51602.656000000003</v>
      </c>
      <c r="J173" s="76" t="s">
        <v>589</v>
      </c>
      <c r="M173" s="75" t="s">
        <v>590</v>
      </c>
    </row>
    <row r="174" spans="1:13">
      <c r="A174" s="75" t="s">
        <v>101</v>
      </c>
      <c r="B174" s="76" t="s">
        <v>43</v>
      </c>
      <c r="C174" s="77">
        <v>52351.668599999997</v>
      </c>
      <c r="D174" s="75" t="s">
        <v>35</v>
      </c>
      <c r="E174" s="75" t="e">
        <f>VLOOKUP(C174,'Active 1'!C$21:E$188,3,FALSE)</f>
        <v>#N/A</v>
      </c>
      <c r="F174" s="76" t="s">
        <v>592</v>
      </c>
      <c r="G174" s="77">
        <v>24965</v>
      </c>
      <c r="H174" s="77" t="s">
        <v>593</v>
      </c>
      <c r="I174" s="1">
        <f t="shared" si="2"/>
        <v>52351.668599999997</v>
      </c>
      <c r="J174" s="76" t="s">
        <v>589</v>
      </c>
      <c r="M174" s="75" t="s">
        <v>492</v>
      </c>
    </row>
    <row r="175" spans="1:13">
      <c r="A175" s="75" t="s">
        <v>101</v>
      </c>
      <c r="B175" s="76" t="s">
        <v>43</v>
      </c>
      <c r="C175" s="77">
        <v>52716.809399999998</v>
      </c>
      <c r="D175" s="75" t="s">
        <v>35</v>
      </c>
      <c r="E175" s="75" t="e">
        <f>VLOOKUP(C175,'Active 1'!C$21:E$188,3,FALSE)</f>
        <v>#N/A</v>
      </c>
      <c r="F175" s="76" t="s">
        <v>594</v>
      </c>
      <c r="G175" s="77">
        <v>25745</v>
      </c>
      <c r="H175" s="77" t="s">
        <v>595</v>
      </c>
      <c r="I175" s="1">
        <f t="shared" si="2"/>
        <v>52716.809399999998</v>
      </c>
      <c r="J175" s="76" t="s">
        <v>589</v>
      </c>
      <c r="M175" s="75" t="s">
        <v>492</v>
      </c>
    </row>
    <row r="176" spans="1:13">
      <c r="A176" s="78" t="s">
        <v>135</v>
      </c>
      <c r="B176" s="76" t="s">
        <v>46</v>
      </c>
      <c r="C176" s="77">
        <v>54540.4018</v>
      </c>
      <c r="D176" s="75" t="s">
        <v>35</v>
      </c>
      <c r="E176" s="75" t="e">
        <f>VLOOKUP(C176,'Active 1'!C$21:E$188,3,FALSE)</f>
        <v>#N/A</v>
      </c>
      <c r="F176" s="76" t="s">
        <v>596</v>
      </c>
      <c r="G176" s="77" t="s">
        <v>597</v>
      </c>
      <c r="H176" s="77" t="s">
        <v>598</v>
      </c>
      <c r="I176" s="1">
        <f t="shared" si="2"/>
        <v>54540.4018</v>
      </c>
      <c r="J176" s="76" t="s">
        <v>487</v>
      </c>
      <c r="M176" s="75" t="s">
        <v>431</v>
      </c>
    </row>
    <row r="177" spans="1:13">
      <c r="A177" s="78" t="s">
        <v>137</v>
      </c>
      <c r="B177" s="76" t="s">
        <v>46</v>
      </c>
      <c r="C177" s="77">
        <v>54575.977800000001</v>
      </c>
      <c r="D177" s="75" t="s">
        <v>35</v>
      </c>
      <c r="E177" s="75" t="e">
        <f>VLOOKUP(C177,'Active 1'!C$21:E$188,3,FALSE)</f>
        <v>#N/A</v>
      </c>
      <c r="F177" s="76" t="s">
        <v>599</v>
      </c>
      <c r="G177" s="77" t="s">
        <v>600</v>
      </c>
      <c r="H177" s="77" t="s">
        <v>486</v>
      </c>
      <c r="I177" s="1">
        <f t="shared" si="2"/>
        <v>54575.977800000001</v>
      </c>
      <c r="J177" s="76" t="s">
        <v>601</v>
      </c>
      <c r="M177" s="75" t="s">
        <v>602</v>
      </c>
    </row>
    <row r="178" spans="1:13">
      <c r="A178" s="78" t="s">
        <v>140</v>
      </c>
      <c r="B178" s="76" t="s">
        <v>46</v>
      </c>
      <c r="C178" s="77">
        <v>54911.160100000001</v>
      </c>
      <c r="D178" s="75" t="s">
        <v>35</v>
      </c>
      <c r="E178" s="75" t="e">
        <f>VLOOKUP(C178,'Active 1'!C$21:E$188,3,FALSE)</f>
        <v>#N/A</v>
      </c>
      <c r="F178" s="76" t="s">
        <v>603</v>
      </c>
      <c r="G178" s="77" t="s">
        <v>604</v>
      </c>
      <c r="H178" s="77" t="s">
        <v>605</v>
      </c>
      <c r="I178" s="1">
        <f t="shared" si="2"/>
        <v>54911.160100000001</v>
      </c>
      <c r="J178" s="76" t="s">
        <v>159</v>
      </c>
      <c r="M178" s="75" t="s">
        <v>606</v>
      </c>
    </row>
    <row r="179" spans="1:13">
      <c r="A179" s="78" t="s">
        <v>146</v>
      </c>
      <c r="B179" s="76" t="s">
        <v>46</v>
      </c>
      <c r="C179" s="77">
        <v>55297.130499999999</v>
      </c>
      <c r="D179" s="75" t="s">
        <v>35</v>
      </c>
      <c r="E179" s="75" t="e">
        <f>VLOOKUP(C179,'Active 1'!C$21:E$188,3,FALSE)</f>
        <v>#N/A</v>
      </c>
      <c r="F179" s="76" t="s">
        <v>607</v>
      </c>
      <c r="G179" s="77" t="s">
        <v>608</v>
      </c>
      <c r="H179" s="77" t="s">
        <v>609</v>
      </c>
      <c r="I179" s="1">
        <f t="shared" si="2"/>
        <v>55297.130499999999</v>
      </c>
      <c r="J179" s="76" t="s">
        <v>159</v>
      </c>
      <c r="M179" s="75" t="s">
        <v>606</v>
      </c>
    </row>
    <row r="180" spans="1:13">
      <c r="A180" s="78" t="s">
        <v>610</v>
      </c>
      <c r="B180" s="76" t="s">
        <v>46</v>
      </c>
      <c r="C180" s="77">
        <v>55600.476000000002</v>
      </c>
      <c r="D180" s="75" t="s">
        <v>35</v>
      </c>
      <c r="E180" s="75" t="e">
        <f>VLOOKUP(C180,'Active 1'!C$21:E$188,3,FALSE)</f>
        <v>#N/A</v>
      </c>
      <c r="F180" s="76" t="s">
        <v>611</v>
      </c>
      <c r="G180" s="77" t="s">
        <v>612</v>
      </c>
      <c r="H180" s="77" t="s">
        <v>541</v>
      </c>
      <c r="I180" s="1">
        <f t="shared" si="2"/>
        <v>55600.476000000002</v>
      </c>
      <c r="J180" s="76" t="s">
        <v>435</v>
      </c>
      <c r="M180" s="75" t="s">
        <v>505</v>
      </c>
    </row>
    <row r="181" spans="1:13">
      <c r="A181" s="78" t="s">
        <v>610</v>
      </c>
      <c r="B181" s="76" t="s">
        <v>46</v>
      </c>
      <c r="C181" s="77">
        <v>55600.712699999996</v>
      </c>
      <c r="D181" s="75" t="s">
        <v>35</v>
      </c>
      <c r="E181" s="75" t="e">
        <f>VLOOKUP(C181,'Active 1'!C$21:E$188,3,FALSE)</f>
        <v>#N/A</v>
      </c>
      <c r="F181" s="76" t="s">
        <v>613</v>
      </c>
      <c r="G181" s="77" t="s">
        <v>614</v>
      </c>
      <c r="H181" s="77" t="s">
        <v>615</v>
      </c>
      <c r="I181" s="1">
        <f t="shared" si="2"/>
        <v>55600.712699999996</v>
      </c>
      <c r="J181" s="76" t="s">
        <v>435</v>
      </c>
      <c r="M181" s="75" t="s">
        <v>505</v>
      </c>
    </row>
    <row r="182" spans="1:13">
      <c r="A182" s="78" t="s">
        <v>150</v>
      </c>
      <c r="B182" s="76" t="s">
        <v>46</v>
      </c>
      <c r="C182" s="77">
        <v>55642.387900000002</v>
      </c>
      <c r="D182" s="75" t="s">
        <v>35</v>
      </c>
      <c r="E182" s="75" t="e">
        <f>VLOOKUP(C182,'Active 1'!C$21:E$188,3,FALSE)</f>
        <v>#N/A</v>
      </c>
      <c r="F182" s="76" t="s">
        <v>616</v>
      </c>
      <c r="G182" s="77" t="s">
        <v>617</v>
      </c>
      <c r="H182" s="77" t="s">
        <v>618</v>
      </c>
      <c r="I182" s="1">
        <f t="shared" si="2"/>
        <v>55642.387900000002</v>
      </c>
      <c r="J182" s="76" t="s">
        <v>159</v>
      </c>
      <c r="M182" s="75" t="s">
        <v>619</v>
      </c>
    </row>
    <row r="183" spans="1:13">
      <c r="A183" s="78" t="s">
        <v>150</v>
      </c>
      <c r="B183" s="76" t="s">
        <v>46</v>
      </c>
      <c r="C183" s="77">
        <v>55661.332499999997</v>
      </c>
      <c r="D183" s="75" t="s">
        <v>35</v>
      </c>
      <c r="E183" s="75" t="e">
        <f>VLOOKUP(C183,'Active 1'!C$21:E$188,3,FALSE)</f>
        <v>#N/A</v>
      </c>
      <c r="F183" s="76" t="s">
        <v>620</v>
      </c>
      <c r="G183" s="77" t="s">
        <v>621</v>
      </c>
      <c r="H183" s="77" t="s">
        <v>577</v>
      </c>
      <c r="I183" s="1">
        <f t="shared" si="2"/>
        <v>55661.332499999997</v>
      </c>
      <c r="J183" s="76" t="s">
        <v>159</v>
      </c>
      <c r="M183" s="75" t="s">
        <v>619</v>
      </c>
    </row>
    <row r="184" spans="1:13">
      <c r="A184" s="78" t="s">
        <v>153</v>
      </c>
      <c r="B184" s="76" t="s">
        <v>46</v>
      </c>
      <c r="C184" s="77">
        <v>55952.978300000002</v>
      </c>
      <c r="D184" s="75" t="s">
        <v>35</v>
      </c>
      <c r="E184" s="75" t="e">
        <f>VLOOKUP(C184,'Active 1'!C$21:E$188,3,FALSE)</f>
        <v>#N/A</v>
      </c>
      <c r="F184" s="76" t="s">
        <v>622</v>
      </c>
      <c r="G184" s="77" t="s">
        <v>623</v>
      </c>
      <c r="H184" s="77" t="s">
        <v>624</v>
      </c>
      <c r="I184" s="1">
        <f t="shared" si="2"/>
        <v>55952.978300000002</v>
      </c>
      <c r="J184" s="76" t="s">
        <v>625</v>
      </c>
      <c r="M184" s="75" t="s">
        <v>626</v>
      </c>
    </row>
    <row r="185" spans="1:13">
      <c r="A185" s="78" t="s">
        <v>153</v>
      </c>
      <c r="B185" s="76" t="s">
        <v>46</v>
      </c>
      <c r="C185" s="77">
        <v>55953.212699999996</v>
      </c>
      <c r="D185" s="75" t="s">
        <v>35</v>
      </c>
      <c r="E185" s="75" t="e">
        <f>VLOOKUP(C185,'Active 1'!C$21:E$188,3,FALSE)</f>
        <v>#N/A</v>
      </c>
      <c r="F185" s="76" t="s">
        <v>627</v>
      </c>
      <c r="G185" s="77" t="s">
        <v>628</v>
      </c>
      <c r="H185" s="77" t="s">
        <v>629</v>
      </c>
      <c r="I185" s="1">
        <f t="shared" si="2"/>
        <v>55953.212699999996</v>
      </c>
      <c r="J185" s="76" t="s">
        <v>625</v>
      </c>
      <c r="M185" s="75" t="s">
        <v>626</v>
      </c>
    </row>
    <row r="186" spans="1:13">
      <c r="A186" s="78" t="s">
        <v>153</v>
      </c>
      <c r="B186" s="76" t="s">
        <v>46</v>
      </c>
      <c r="C186" s="77">
        <v>55955.083200000001</v>
      </c>
      <c r="D186" s="75" t="s">
        <v>35</v>
      </c>
      <c r="E186" s="75" t="e">
        <f>VLOOKUP(C186,'Active 1'!C$21:E$188,3,FALSE)</f>
        <v>#N/A</v>
      </c>
      <c r="F186" s="76" t="s">
        <v>630</v>
      </c>
      <c r="G186" s="77" t="s">
        <v>631</v>
      </c>
      <c r="H186" s="77" t="s">
        <v>574</v>
      </c>
      <c r="I186" s="1">
        <f t="shared" si="2"/>
        <v>55955.083200000001</v>
      </c>
      <c r="J186" s="76" t="s">
        <v>625</v>
      </c>
      <c r="M186" s="75" t="s">
        <v>626</v>
      </c>
    </row>
    <row r="187" spans="1:13">
      <c r="A187" s="78" t="s">
        <v>153</v>
      </c>
      <c r="B187" s="76" t="s">
        <v>46</v>
      </c>
      <c r="C187" s="77">
        <v>55955.319100000001</v>
      </c>
      <c r="D187" s="75" t="s">
        <v>35</v>
      </c>
      <c r="E187" s="75" t="e">
        <f>VLOOKUP(C187,'Active 1'!C$21:E$188,3,FALSE)</f>
        <v>#N/A</v>
      </c>
      <c r="F187" s="76" t="s">
        <v>632</v>
      </c>
      <c r="G187" s="77" t="s">
        <v>633</v>
      </c>
      <c r="H187" s="77" t="s">
        <v>634</v>
      </c>
      <c r="I187" s="1">
        <f t="shared" si="2"/>
        <v>55955.319100000001</v>
      </c>
      <c r="J187" s="76" t="s">
        <v>625</v>
      </c>
      <c r="M187" s="75" t="s">
        <v>626</v>
      </c>
    </row>
    <row r="188" spans="1:13">
      <c r="A188" s="78" t="s">
        <v>153</v>
      </c>
      <c r="B188" s="76" t="s">
        <v>46</v>
      </c>
      <c r="C188" s="77">
        <v>56011.960200000001</v>
      </c>
      <c r="D188" s="75" t="s">
        <v>35</v>
      </c>
      <c r="E188" s="75" t="e">
        <f>VLOOKUP(C188,'Active 1'!C$21:E$188,3,FALSE)</f>
        <v>#N/A</v>
      </c>
      <c r="F188" s="76" t="s">
        <v>635</v>
      </c>
      <c r="G188" s="77" t="s">
        <v>636</v>
      </c>
      <c r="H188" s="77" t="s">
        <v>637</v>
      </c>
      <c r="I188" s="1">
        <f t="shared" si="2"/>
        <v>56011.960200000001</v>
      </c>
      <c r="J188" s="76" t="s">
        <v>159</v>
      </c>
      <c r="M188" s="75" t="s">
        <v>606</v>
      </c>
    </row>
    <row r="189" spans="1:13">
      <c r="A189" s="78" t="s">
        <v>153</v>
      </c>
      <c r="B189" s="76" t="s">
        <v>46</v>
      </c>
      <c r="C189" s="77">
        <v>56012.196600000003</v>
      </c>
      <c r="D189" s="75" t="s">
        <v>35</v>
      </c>
      <c r="E189" s="75" t="e">
        <f>VLOOKUP(C189,'Active 1'!C$21:E$188,3,FALSE)</f>
        <v>#N/A</v>
      </c>
      <c r="F189" s="76" t="s">
        <v>638</v>
      </c>
      <c r="G189" s="77" t="s">
        <v>639</v>
      </c>
      <c r="H189" s="77" t="s">
        <v>640</v>
      </c>
      <c r="I189" s="1">
        <f t="shared" si="2"/>
        <v>56012.196600000003</v>
      </c>
      <c r="J189" s="76" t="s">
        <v>159</v>
      </c>
      <c r="M189" s="75" t="s">
        <v>606</v>
      </c>
    </row>
    <row r="190" spans="1:13">
      <c r="A190" s="78" t="s">
        <v>155</v>
      </c>
      <c r="B190" s="76" t="s">
        <v>46</v>
      </c>
      <c r="C190" s="77">
        <v>56321.1607</v>
      </c>
      <c r="D190" s="75" t="s">
        <v>35</v>
      </c>
      <c r="E190" s="75" t="e">
        <f>VLOOKUP(C190,'Active 1'!C$21:E$188,3,FALSE)</f>
        <v>#N/A</v>
      </c>
      <c r="F190" s="76" t="s">
        <v>641</v>
      </c>
      <c r="G190" s="77" t="s">
        <v>642</v>
      </c>
      <c r="H190" s="77" t="s">
        <v>643</v>
      </c>
      <c r="I190" s="1">
        <f t="shared" si="2"/>
        <v>56321.1607</v>
      </c>
      <c r="J190" s="76" t="s">
        <v>625</v>
      </c>
      <c r="M190" s="75" t="s">
        <v>626</v>
      </c>
    </row>
    <row r="191" spans="1:13">
      <c r="A191" s="78" t="s">
        <v>155</v>
      </c>
      <c r="B191" s="76" t="s">
        <v>46</v>
      </c>
      <c r="C191" s="77">
        <v>56335.204100000003</v>
      </c>
      <c r="D191" s="75" t="s">
        <v>35</v>
      </c>
      <c r="E191" s="75" t="e">
        <f>VLOOKUP(C191,'Active 1'!C$21:E$188,3,FALSE)</f>
        <v>#N/A</v>
      </c>
      <c r="F191" s="76" t="s">
        <v>644</v>
      </c>
      <c r="G191" s="77" t="s">
        <v>645</v>
      </c>
      <c r="H191" s="77" t="s">
        <v>646</v>
      </c>
      <c r="I191" s="1">
        <f t="shared" si="2"/>
        <v>56335.204100000003</v>
      </c>
      <c r="J191" s="76" t="s">
        <v>159</v>
      </c>
      <c r="M191" s="75" t="s">
        <v>606</v>
      </c>
    </row>
    <row r="192" spans="1:13">
      <c r="A192" s="78" t="s">
        <v>155</v>
      </c>
      <c r="B192" s="76" t="s">
        <v>46</v>
      </c>
      <c r="C192" s="77">
        <v>56335.204299999998</v>
      </c>
      <c r="D192" s="75" t="s">
        <v>35</v>
      </c>
      <c r="E192" s="75" t="e">
        <f>VLOOKUP(C192,'Active 1'!C$21:E$188,3,FALSE)</f>
        <v>#N/A</v>
      </c>
      <c r="F192" s="76" t="s">
        <v>647</v>
      </c>
      <c r="G192" s="77" t="s">
        <v>645</v>
      </c>
      <c r="H192" s="77" t="s">
        <v>648</v>
      </c>
      <c r="I192" s="1">
        <f t="shared" si="2"/>
        <v>56335.204299999998</v>
      </c>
      <c r="J192" s="76" t="s">
        <v>49</v>
      </c>
      <c r="M192" s="75" t="s">
        <v>606</v>
      </c>
    </row>
    <row r="193" spans="1:13">
      <c r="A193" s="78" t="s">
        <v>155</v>
      </c>
      <c r="B193" s="76" t="s">
        <v>46</v>
      </c>
      <c r="C193" s="77">
        <v>56335.204299999998</v>
      </c>
      <c r="D193" s="75" t="s">
        <v>35</v>
      </c>
      <c r="E193" s="75" t="e">
        <f>VLOOKUP(C193,'Active 1'!C$21:E$188,3,FALSE)</f>
        <v>#N/A</v>
      </c>
      <c r="F193" s="76" t="s">
        <v>647</v>
      </c>
      <c r="G193" s="77" t="s">
        <v>645</v>
      </c>
      <c r="H193" s="77" t="s">
        <v>648</v>
      </c>
      <c r="I193" s="1">
        <f t="shared" si="2"/>
        <v>56335.204299999998</v>
      </c>
      <c r="J193" s="76" t="s">
        <v>625</v>
      </c>
      <c r="M193" s="75" t="s">
        <v>606</v>
      </c>
    </row>
    <row r="194" spans="1:13">
      <c r="A194" s="75" t="s">
        <v>57</v>
      </c>
      <c r="B194" s="76" t="s">
        <v>46</v>
      </c>
      <c r="C194" s="77">
        <v>42450.557000000001</v>
      </c>
      <c r="D194" s="75" t="s">
        <v>34</v>
      </c>
      <c r="E194" s="75">
        <f>VLOOKUP(C194,'Active 1'!C$21:E$188,3,FALSE)</f>
        <v>3814.5001912414327</v>
      </c>
      <c r="F194" s="76" t="s">
        <v>649</v>
      </c>
      <c r="G194" s="77">
        <v>3814.5</v>
      </c>
      <c r="H194" s="77" t="s">
        <v>650</v>
      </c>
      <c r="I194" s="1">
        <f t="shared" si="2"/>
        <v>42450.557000000001</v>
      </c>
      <c r="J194" s="76" t="s">
        <v>180</v>
      </c>
      <c r="M194" s="75" t="s">
        <v>181</v>
      </c>
    </row>
    <row r="195" spans="1:13">
      <c r="A195" s="78" t="s">
        <v>105</v>
      </c>
      <c r="B195" s="76" t="s">
        <v>43</v>
      </c>
      <c r="C195" s="77">
        <v>52016.020900000003</v>
      </c>
      <c r="D195" s="75" t="s">
        <v>34</v>
      </c>
      <c r="E195" s="75" t="e">
        <f>VLOOKUP(C195,'Active 1'!C$21:E$188,3,FALSE)</f>
        <v>#N/A</v>
      </c>
      <c r="F195" s="76" t="s">
        <v>651</v>
      </c>
      <c r="G195" s="77">
        <v>24248</v>
      </c>
      <c r="H195" s="77" t="s">
        <v>652</v>
      </c>
      <c r="I195" s="1">
        <f t="shared" si="2"/>
        <v>52016.020900000003</v>
      </c>
      <c r="J195" s="76" t="s">
        <v>180</v>
      </c>
      <c r="M195" s="75" t="s">
        <v>653</v>
      </c>
    </row>
    <row r="196" spans="1:13">
      <c r="A196" s="75" t="s">
        <v>106</v>
      </c>
      <c r="B196" s="76" t="s">
        <v>43</v>
      </c>
      <c r="C196" s="77">
        <v>52032.4</v>
      </c>
      <c r="D196" s="75" t="s">
        <v>34</v>
      </c>
      <c r="E196" s="75" t="e">
        <f>VLOOKUP(C196,'Active 1'!C$21:E$188,3,FALSE)</f>
        <v>#N/A</v>
      </c>
      <c r="F196" s="76" t="s">
        <v>654</v>
      </c>
      <c r="G196" s="77">
        <v>24283</v>
      </c>
      <c r="H196" s="77" t="s">
        <v>304</v>
      </c>
      <c r="I196" s="1">
        <f t="shared" si="2"/>
        <v>52032.4</v>
      </c>
      <c r="J196" s="76" t="s">
        <v>180</v>
      </c>
      <c r="M196" s="75" t="s">
        <v>191</v>
      </c>
    </row>
    <row r="197" spans="1:13">
      <c r="A197" s="78" t="s">
        <v>110</v>
      </c>
      <c r="B197" s="76" t="s">
        <v>43</v>
      </c>
      <c r="C197" s="77">
        <v>52339.965900000003</v>
      </c>
      <c r="D197" s="75" t="s">
        <v>34</v>
      </c>
      <c r="E197" s="75" t="e">
        <f>VLOOKUP(C197,'Active 1'!C$21:E$188,3,FALSE)</f>
        <v>#N/A</v>
      </c>
      <c r="F197" s="76" t="s">
        <v>655</v>
      </c>
      <c r="G197" s="77">
        <v>24940</v>
      </c>
      <c r="H197" s="77" t="s">
        <v>656</v>
      </c>
      <c r="I197" s="1">
        <f t="shared" si="2"/>
        <v>52339.965900000003</v>
      </c>
      <c r="J197" s="76" t="s">
        <v>180</v>
      </c>
      <c r="M197" s="75" t="s">
        <v>653</v>
      </c>
    </row>
    <row r="198" spans="1:13">
      <c r="A198" s="75" t="s">
        <v>111</v>
      </c>
      <c r="B198" s="76" t="s">
        <v>46</v>
      </c>
      <c r="C198" s="77">
        <v>52344.412199999999</v>
      </c>
      <c r="D198" s="75" t="s">
        <v>34</v>
      </c>
      <c r="E198" s="75" t="e">
        <f>VLOOKUP(C198,'Active 1'!C$21:E$188,3,FALSE)</f>
        <v>#N/A</v>
      </c>
      <c r="F198" s="76" t="s">
        <v>657</v>
      </c>
      <c r="G198" s="77">
        <v>24949.5</v>
      </c>
      <c r="H198" s="77" t="s">
        <v>658</v>
      </c>
      <c r="I198" s="1">
        <f t="shared" si="2"/>
        <v>52344.412199999999</v>
      </c>
      <c r="J198" s="76" t="s">
        <v>180</v>
      </c>
      <c r="M198" s="75" t="s">
        <v>191</v>
      </c>
    </row>
    <row r="199" spans="1:13">
      <c r="A199" s="78" t="s">
        <v>115</v>
      </c>
      <c r="B199" s="76" t="s">
        <v>46</v>
      </c>
      <c r="C199" s="77">
        <v>52688.019699999997</v>
      </c>
      <c r="D199" s="75" t="s">
        <v>34</v>
      </c>
      <c r="E199" s="75" t="e">
        <f>VLOOKUP(C199,'Active 1'!C$21:E$188,3,FALSE)</f>
        <v>#N/A</v>
      </c>
      <c r="F199" s="76" t="s">
        <v>659</v>
      </c>
      <c r="G199" s="77">
        <v>25683.5</v>
      </c>
      <c r="H199" s="77" t="s">
        <v>595</v>
      </c>
      <c r="I199" s="1">
        <f t="shared" si="2"/>
        <v>52688.019699999997</v>
      </c>
      <c r="J199" s="76" t="s">
        <v>180</v>
      </c>
      <c r="M199" s="75" t="s">
        <v>653</v>
      </c>
    </row>
    <row r="200" spans="1:13">
      <c r="A200" s="78" t="s">
        <v>115</v>
      </c>
      <c r="B200" s="76" t="s">
        <v>43</v>
      </c>
      <c r="C200" s="77">
        <v>52688.251499999998</v>
      </c>
      <c r="D200" s="75" t="s">
        <v>34</v>
      </c>
      <c r="E200" s="75" t="e">
        <f>VLOOKUP(C200,'Active 1'!C$21:E$188,3,FALSE)</f>
        <v>#N/A</v>
      </c>
      <c r="F200" s="76" t="s">
        <v>660</v>
      </c>
      <c r="G200" s="77">
        <v>25684</v>
      </c>
      <c r="H200" s="77" t="s">
        <v>661</v>
      </c>
      <c r="I200" s="1">
        <f t="shared" si="2"/>
        <v>52688.251499999998</v>
      </c>
      <c r="J200" s="76" t="s">
        <v>180</v>
      </c>
      <c r="M200" s="75" t="s">
        <v>653</v>
      </c>
    </row>
    <row r="201" spans="1:13">
      <c r="A201" s="78" t="s">
        <v>120</v>
      </c>
      <c r="B201" s="76" t="s">
        <v>46</v>
      </c>
      <c r="C201" s="77">
        <v>53010.324699999997</v>
      </c>
      <c r="D201" s="75" t="s">
        <v>34</v>
      </c>
      <c r="E201" s="75" t="e">
        <f>VLOOKUP(C201,'Active 1'!C$21:E$188,3,FALSE)</f>
        <v>#N/A</v>
      </c>
      <c r="F201" s="76" t="s">
        <v>662</v>
      </c>
      <c r="G201" s="77" t="s">
        <v>663</v>
      </c>
      <c r="H201" s="77" t="s">
        <v>664</v>
      </c>
      <c r="I201" s="1">
        <f t="shared" si="2"/>
        <v>53010.324699999997</v>
      </c>
      <c r="J201" s="76" t="s">
        <v>180</v>
      </c>
      <c r="M201" s="75" t="s">
        <v>653</v>
      </c>
    </row>
    <row r="202" spans="1:13">
      <c r="A202" s="78" t="s">
        <v>120</v>
      </c>
      <c r="B202" s="76" t="s">
        <v>46</v>
      </c>
      <c r="C202" s="77">
        <v>53363.294399999999</v>
      </c>
      <c r="D202" s="75" t="s">
        <v>34</v>
      </c>
      <c r="E202" s="75" t="e">
        <f>VLOOKUP(C202,'Active 1'!C$21:E$188,3,FALSE)</f>
        <v>#N/A</v>
      </c>
      <c r="F202" s="76" t="s">
        <v>665</v>
      </c>
      <c r="G202" s="77" t="s">
        <v>666</v>
      </c>
      <c r="H202" s="77" t="s">
        <v>463</v>
      </c>
      <c r="I202" s="1">
        <f t="shared" si="2"/>
        <v>53363.294399999999</v>
      </c>
      <c r="J202" s="76" t="s">
        <v>180</v>
      </c>
      <c r="M202" s="75" t="s">
        <v>653</v>
      </c>
    </row>
    <row r="203" spans="1:13">
      <c r="A203" s="78" t="s">
        <v>124</v>
      </c>
      <c r="B203" s="76" t="s">
        <v>46</v>
      </c>
      <c r="C203" s="77">
        <v>53433.280299999999</v>
      </c>
      <c r="D203" s="75" t="s">
        <v>34</v>
      </c>
      <c r="E203" s="75" t="e">
        <f>VLOOKUP(C203,'Active 1'!C$21:E$188,3,FALSE)</f>
        <v>#N/A</v>
      </c>
      <c r="F203" s="76" t="s">
        <v>667</v>
      </c>
      <c r="G203" s="77" t="s">
        <v>668</v>
      </c>
      <c r="H203" s="77" t="s">
        <v>669</v>
      </c>
      <c r="I203" s="1">
        <f t="shared" ref="I203:I260" si="3">1*C203</f>
        <v>53433.280299999999</v>
      </c>
      <c r="J203" s="76" t="s">
        <v>180</v>
      </c>
      <c r="M203" s="75" t="s">
        <v>464</v>
      </c>
    </row>
    <row r="204" spans="1:13">
      <c r="A204" s="78" t="s">
        <v>125</v>
      </c>
      <c r="B204" s="76" t="s">
        <v>46</v>
      </c>
      <c r="C204" s="77">
        <v>53700.351699999999</v>
      </c>
      <c r="D204" s="75" t="s">
        <v>34</v>
      </c>
      <c r="E204" s="75" t="e">
        <f>VLOOKUP(C204,'Active 1'!C$21:E$188,3,FALSE)</f>
        <v>#N/A</v>
      </c>
      <c r="F204" s="76" t="s">
        <v>670</v>
      </c>
      <c r="G204" s="77" t="s">
        <v>671</v>
      </c>
      <c r="H204" s="77" t="s">
        <v>672</v>
      </c>
      <c r="I204" s="1">
        <f t="shared" si="3"/>
        <v>53700.351699999999</v>
      </c>
      <c r="J204" s="76" t="s">
        <v>180</v>
      </c>
      <c r="M204" s="75" t="s">
        <v>653</v>
      </c>
    </row>
    <row r="205" spans="1:13">
      <c r="A205" s="78" t="s">
        <v>42</v>
      </c>
      <c r="B205" s="76" t="s">
        <v>43</v>
      </c>
      <c r="C205" s="77">
        <v>25687.344000000001</v>
      </c>
      <c r="D205" s="75" t="s">
        <v>32</v>
      </c>
      <c r="E205" s="75">
        <f>VLOOKUP(C205,'Active 1'!C$21:E$188,3,FALSE)</f>
        <v>-31994.724492179499</v>
      </c>
      <c r="F205" s="76" t="s">
        <v>673</v>
      </c>
      <c r="G205" s="77">
        <v>-31995</v>
      </c>
      <c r="H205" s="77" t="s">
        <v>674</v>
      </c>
      <c r="I205" s="1">
        <f t="shared" si="3"/>
        <v>25687.344000000001</v>
      </c>
      <c r="J205" s="76"/>
      <c r="M205" s="75" t="s">
        <v>675</v>
      </c>
    </row>
    <row r="206" spans="1:13">
      <c r="A206" s="78" t="s">
        <v>42</v>
      </c>
      <c r="B206" s="76" t="s">
        <v>43</v>
      </c>
      <c r="C206" s="77">
        <v>26434.384999999998</v>
      </c>
      <c r="D206" s="75" t="s">
        <v>32</v>
      </c>
      <c r="E206" s="75">
        <f>VLOOKUP(C206,'Active 1'!C$21:E$188,3,FALSE)</f>
        <v>-30398.911146806666</v>
      </c>
      <c r="F206" s="76" t="s">
        <v>676</v>
      </c>
      <c r="G206" s="77">
        <v>-30399</v>
      </c>
      <c r="H206" s="77" t="s">
        <v>677</v>
      </c>
      <c r="I206" s="1">
        <f t="shared" si="3"/>
        <v>26434.384999999998</v>
      </c>
      <c r="J206" s="76"/>
      <c r="M206" s="75" t="s">
        <v>675</v>
      </c>
    </row>
    <row r="207" spans="1:13">
      <c r="A207" s="78" t="s">
        <v>42</v>
      </c>
      <c r="B207" s="76" t="s">
        <v>43</v>
      </c>
      <c r="C207" s="77">
        <v>26770.455000000002</v>
      </c>
      <c r="D207" s="75" t="s">
        <v>32</v>
      </c>
      <c r="E207" s="75">
        <f>VLOOKUP(C207,'Active 1'!C$21:E$188,3,FALSE)</f>
        <v>-29681.005448217893</v>
      </c>
      <c r="F207" s="76" t="s">
        <v>678</v>
      </c>
      <c r="G207" s="77">
        <v>-29681</v>
      </c>
      <c r="H207" s="77" t="s">
        <v>218</v>
      </c>
      <c r="I207" s="1">
        <f t="shared" si="3"/>
        <v>26770.455000000002</v>
      </c>
      <c r="J207" s="76"/>
      <c r="M207" s="75" t="s">
        <v>675</v>
      </c>
    </row>
    <row r="208" spans="1:13">
      <c r="A208" s="78" t="s">
        <v>42</v>
      </c>
      <c r="B208" s="76" t="s">
        <v>43</v>
      </c>
      <c r="C208" s="77">
        <v>26772.404999999999</v>
      </c>
      <c r="D208" s="75" t="s">
        <v>32</v>
      </c>
      <c r="E208" s="75">
        <f>VLOOKUP(C208,'Active 1'!C$21:E$188,3,FALSE)</f>
        <v>-29676.839899039907</v>
      </c>
      <c r="F208" s="76" t="s">
        <v>679</v>
      </c>
      <c r="G208" s="77">
        <v>-29677</v>
      </c>
      <c r="H208" s="77" t="s">
        <v>680</v>
      </c>
      <c r="I208" s="1">
        <f t="shared" si="3"/>
        <v>26772.404999999999</v>
      </c>
      <c r="J208" s="76"/>
      <c r="M208" s="75" t="s">
        <v>675</v>
      </c>
    </row>
    <row r="209" spans="1:13">
      <c r="A209" s="78" t="s">
        <v>42</v>
      </c>
      <c r="B209" s="76" t="s">
        <v>46</v>
      </c>
      <c r="C209" s="77">
        <v>26796.401000000002</v>
      </c>
      <c r="D209" s="75" t="s">
        <v>32</v>
      </c>
      <c r="E209" s="75">
        <f>VLOOKUP(C209,'Active 1'!C$21:E$188,3,FALSE)</f>
        <v>-29625.580146180866</v>
      </c>
      <c r="F209" s="76" t="s">
        <v>681</v>
      </c>
      <c r="G209" s="77">
        <v>-29625.5</v>
      </c>
      <c r="H209" s="77" t="s">
        <v>682</v>
      </c>
      <c r="I209" s="1">
        <f t="shared" si="3"/>
        <v>26796.401000000002</v>
      </c>
      <c r="J209" s="76"/>
      <c r="M209" s="75" t="s">
        <v>675</v>
      </c>
    </row>
    <row r="210" spans="1:13">
      <c r="A210" s="78" t="s">
        <v>42</v>
      </c>
      <c r="B210" s="76" t="s">
        <v>43</v>
      </c>
      <c r="C210" s="77">
        <v>26798.381000000001</v>
      </c>
      <c r="D210" s="75" t="s">
        <v>32</v>
      </c>
      <c r="E210" s="75">
        <f>VLOOKUP(C210,'Active 1'!C$21:E$188,3,FALSE)</f>
        <v>-29621.350511630906</v>
      </c>
      <c r="F210" s="76" t="s">
        <v>683</v>
      </c>
      <c r="G210" s="77">
        <v>-29621</v>
      </c>
      <c r="H210" s="77" t="s">
        <v>684</v>
      </c>
      <c r="I210" s="1">
        <f t="shared" si="3"/>
        <v>26798.381000000001</v>
      </c>
      <c r="J210" s="76"/>
      <c r="M210" s="75" t="s">
        <v>675</v>
      </c>
    </row>
    <row r="211" spans="1:13">
      <c r="A211" s="78" t="s">
        <v>42</v>
      </c>
      <c r="B211" s="76" t="s">
        <v>46</v>
      </c>
      <c r="C211" s="77">
        <v>27126.423999999999</v>
      </c>
      <c r="D211" s="75" t="s">
        <v>32</v>
      </c>
      <c r="E211" s="75">
        <f>VLOOKUP(C211,'Active 1'!C$21:E$188,3,FALSE)</f>
        <v>-28920.591922402014</v>
      </c>
      <c r="F211" s="76" t="s">
        <v>685</v>
      </c>
      <c r="G211" s="77">
        <v>-28920.5</v>
      </c>
      <c r="H211" s="77" t="s">
        <v>686</v>
      </c>
      <c r="I211" s="1">
        <f t="shared" si="3"/>
        <v>27126.423999999999</v>
      </c>
      <c r="J211" s="76"/>
      <c r="M211" s="75" t="s">
        <v>675</v>
      </c>
    </row>
    <row r="212" spans="1:13">
      <c r="A212" s="78" t="s">
        <v>42</v>
      </c>
      <c r="B212" s="76" t="s">
        <v>46</v>
      </c>
      <c r="C212" s="77">
        <v>27155.433000000001</v>
      </c>
      <c r="D212" s="75" t="s">
        <v>32</v>
      </c>
      <c r="E212" s="75">
        <f>VLOOKUP(C212,'Active 1'!C$21:E$188,3,FALSE)</f>
        <v>-28858.623503886934</v>
      </c>
      <c r="F212" s="76" t="s">
        <v>687</v>
      </c>
      <c r="G212" s="77">
        <v>-28858.5</v>
      </c>
      <c r="H212" s="77" t="s">
        <v>688</v>
      </c>
      <c r="I212" s="1">
        <f t="shared" si="3"/>
        <v>27155.433000000001</v>
      </c>
      <c r="J212" s="76"/>
      <c r="M212" s="75" t="s">
        <v>675</v>
      </c>
    </row>
    <row r="213" spans="1:13">
      <c r="A213" s="78" t="s">
        <v>42</v>
      </c>
      <c r="B213" s="76" t="s">
        <v>43</v>
      </c>
      <c r="C213" s="77">
        <v>27158.482</v>
      </c>
      <c r="D213" s="75" t="s">
        <v>32</v>
      </c>
      <c r="E213" s="75">
        <f>VLOOKUP(C213,'Active 1'!C$21:E$188,3,FALSE)</f>
        <v>-28852.110293915808</v>
      </c>
      <c r="F213" s="76" t="s">
        <v>689</v>
      </c>
      <c r="G213" s="77">
        <v>-28852</v>
      </c>
      <c r="H213" s="77" t="s">
        <v>690</v>
      </c>
      <c r="I213" s="1">
        <f t="shared" si="3"/>
        <v>27158.482</v>
      </c>
      <c r="J213" s="76"/>
      <c r="M213" s="75" t="s">
        <v>675</v>
      </c>
    </row>
    <row r="214" spans="1:13">
      <c r="A214" s="78" t="s">
        <v>42</v>
      </c>
      <c r="B214" s="76" t="s">
        <v>43</v>
      </c>
      <c r="C214" s="77">
        <v>27183.342000000001</v>
      </c>
      <c r="D214" s="75" t="s">
        <v>32</v>
      </c>
      <c r="E214" s="75">
        <f>VLOOKUP(C214,'Active 1'!C$21:E$188,3,FALSE)</f>
        <v>-28799.004882344063</v>
      </c>
      <c r="F214" s="76" t="s">
        <v>691</v>
      </c>
      <c r="G214" s="77">
        <v>-28799</v>
      </c>
      <c r="H214" s="77" t="s">
        <v>368</v>
      </c>
      <c r="I214" s="1">
        <f t="shared" si="3"/>
        <v>27183.342000000001</v>
      </c>
      <c r="J214" s="76"/>
      <c r="M214" s="75" t="s">
        <v>675</v>
      </c>
    </row>
    <row r="215" spans="1:13">
      <c r="A215" s="78" t="s">
        <v>42</v>
      </c>
      <c r="B215" s="76" t="s">
        <v>46</v>
      </c>
      <c r="C215" s="77">
        <v>27449.528999999999</v>
      </c>
      <c r="D215" s="75" t="s">
        <v>32</v>
      </c>
      <c r="E215" s="75">
        <f>VLOOKUP(C215,'Active 1'!C$21:E$188,3,FALSE)</f>
        <v>-28230.38178539924</v>
      </c>
      <c r="F215" s="76" t="s">
        <v>692</v>
      </c>
      <c r="G215" s="77">
        <v>-28230.5</v>
      </c>
      <c r="H215" s="77" t="s">
        <v>693</v>
      </c>
      <c r="I215" s="1">
        <f t="shared" si="3"/>
        <v>27449.528999999999</v>
      </c>
      <c r="J215" s="76"/>
      <c r="M215" s="75" t="s">
        <v>675</v>
      </c>
    </row>
    <row r="216" spans="1:13">
      <c r="A216" s="78" t="s">
        <v>42</v>
      </c>
      <c r="B216" s="76" t="s">
        <v>46</v>
      </c>
      <c r="C216" s="77">
        <v>27478.516</v>
      </c>
      <c r="D216" s="75" t="s">
        <v>32</v>
      </c>
      <c r="E216" s="75">
        <f>VLOOKUP(C216,'Active 1'!C$21:E$188,3,FALSE)</f>
        <v>-28168.460362823607</v>
      </c>
      <c r="F216" s="76" t="s">
        <v>694</v>
      </c>
      <c r="G216" s="77">
        <v>-28168.5</v>
      </c>
      <c r="H216" s="77" t="s">
        <v>398</v>
      </c>
      <c r="I216" s="1">
        <f t="shared" si="3"/>
        <v>27478.516</v>
      </c>
      <c r="J216" s="76"/>
      <c r="M216" s="75" t="s">
        <v>675</v>
      </c>
    </row>
    <row r="217" spans="1:13">
      <c r="A217" s="78" t="s">
        <v>42</v>
      </c>
      <c r="B217" s="76" t="s">
        <v>46</v>
      </c>
      <c r="C217" s="77">
        <v>27516.368999999999</v>
      </c>
      <c r="D217" s="75" t="s">
        <v>32</v>
      </c>
      <c r="E217" s="75">
        <f>VLOOKUP(C217,'Active 1'!C$21:E$188,3,FALSE)</f>
        <v>-28087.599576652035</v>
      </c>
      <c r="F217" s="76" t="s">
        <v>695</v>
      </c>
      <c r="G217" s="77">
        <v>-28087.5</v>
      </c>
      <c r="H217" s="77" t="s">
        <v>696</v>
      </c>
      <c r="I217" s="1">
        <f t="shared" si="3"/>
        <v>27516.368999999999</v>
      </c>
      <c r="J217" s="76"/>
      <c r="M217" s="75" t="s">
        <v>675</v>
      </c>
    </row>
    <row r="218" spans="1:13" ht="12.75" customHeight="1">
      <c r="A218" s="78" t="s">
        <v>42</v>
      </c>
      <c r="B218" s="76" t="s">
        <v>43</v>
      </c>
      <c r="C218" s="77">
        <v>27901.371999999999</v>
      </c>
      <c r="D218" s="75" t="s">
        <v>32</v>
      </c>
      <c r="E218" s="75">
        <f>VLOOKUP(C218,'Active 1'!C$21:E$188,3,FALSE)</f>
        <v>-27265.164227844434</v>
      </c>
      <c r="F218" s="76" t="s">
        <v>697</v>
      </c>
      <c r="G218" s="77">
        <v>-27265</v>
      </c>
      <c r="H218" s="77" t="s">
        <v>698</v>
      </c>
      <c r="I218" s="1">
        <f t="shared" si="3"/>
        <v>27901.371999999999</v>
      </c>
      <c r="J218" s="76"/>
      <c r="M218" s="75" t="s">
        <v>675</v>
      </c>
    </row>
    <row r="219" spans="1:13">
      <c r="A219" s="78" t="s">
        <v>42</v>
      </c>
      <c r="B219" s="76" t="s">
        <v>46</v>
      </c>
      <c r="C219" s="77">
        <v>28213.384999999998</v>
      </c>
      <c r="D219" s="75" t="s">
        <v>32</v>
      </c>
      <c r="E219" s="75">
        <f>VLOOKUP(C219,'Active 1'!C$21:E$188,3,FALSE)</f>
        <v>-26598.648589037708</v>
      </c>
      <c r="F219" s="76" t="s">
        <v>699</v>
      </c>
      <c r="G219" s="77">
        <v>-26598.5</v>
      </c>
      <c r="H219" s="77" t="s">
        <v>700</v>
      </c>
      <c r="I219" s="1">
        <f t="shared" si="3"/>
        <v>28213.384999999998</v>
      </c>
      <c r="J219" s="76"/>
      <c r="M219" s="75" t="s">
        <v>675</v>
      </c>
    </row>
    <row r="220" spans="1:13">
      <c r="A220" s="78" t="s">
        <v>42</v>
      </c>
      <c r="B220" s="76" t="s">
        <v>46</v>
      </c>
      <c r="C220" s="77">
        <v>28219.481</v>
      </c>
      <c r="D220" s="75" t="s">
        <v>32</v>
      </c>
      <c r="E220" s="75">
        <f>VLOOKUP(C220,'Active 1'!C$21:E$188,3,FALSE)</f>
        <v>-26585.62644145358</v>
      </c>
      <c r="F220" s="76" t="s">
        <v>701</v>
      </c>
      <c r="G220" s="77">
        <v>-26585.5</v>
      </c>
      <c r="H220" s="77" t="s">
        <v>702</v>
      </c>
      <c r="I220" s="1">
        <f t="shared" si="3"/>
        <v>28219.481</v>
      </c>
      <c r="J220" s="76"/>
      <c r="M220" s="75" t="s">
        <v>675</v>
      </c>
    </row>
    <row r="221" spans="1:13">
      <c r="A221" s="78" t="s">
        <v>42</v>
      </c>
      <c r="B221" s="76" t="s">
        <v>43</v>
      </c>
      <c r="C221" s="77">
        <v>28509.420999999998</v>
      </c>
      <c r="D221" s="75" t="s">
        <v>32</v>
      </c>
      <c r="E221" s="75">
        <f>VLOOKUP(C221,'Active 1'!C$21:E$188,3,FALSE)</f>
        <v>-25966.262683162673</v>
      </c>
      <c r="F221" s="76" t="s">
        <v>703</v>
      </c>
      <c r="G221" s="77">
        <v>-25966</v>
      </c>
      <c r="H221" s="77" t="s">
        <v>704</v>
      </c>
      <c r="I221" s="1">
        <f t="shared" si="3"/>
        <v>28509.420999999998</v>
      </c>
      <c r="J221" s="76"/>
      <c r="M221" s="75" t="s">
        <v>675</v>
      </c>
    </row>
    <row r="222" spans="1:13">
      <c r="A222" s="78" t="s">
        <v>42</v>
      </c>
      <c r="B222" s="76" t="s">
        <v>43</v>
      </c>
      <c r="C222" s="77">
        <v>28957.362000000001</v>
      </c>
      <c r="D222" s="75" t="s">
        <v>32</v>
      </c>
      <c r="E222" s="75">
        <f>VLOOKUP(C222,'Active 1'!C$21:E$188,3,FALSE)</f>
        <v>-25009.380496321977</v>
      </c>
      <c r="F222" s="76" t="s">
        <v>705</v>
      </c>
      <c r="G222" s="77">
        <v>-25009</v>
      </c>
      <c r="H222" s="77" t="s">
        <v>706</v>
      </c>
      <c r="I222" s="1">
        <f t="shared" si="3"/>
        <v>28957.362000000001</v>
      </c>
      <c r="J222" s="76"/>
      <c r="M222" s="75" t="s">
        <v>675</v>
      </c>
    </row>
    <row r="223" spans="1:13">
      <c r="A223" s="78" t="s">
        <v>42</v>
      </c>
      <c r="B223" s="76" t="s">
        <v>46</v>
      </c>
      <c r="C223" s="77">
        <v>28991.381000000001</v>
      </c>
      <c r="D223" s="75" t="s">
        <v>32</v>
      </c>
      <c r="E223" s="75">
        <f>VLOOKUP(C223,'Active 1'!C$21:E$188,3,FALSE)</f>
        <v>-24936.709820688058</v>
      </c>
      <c r="F223" s="76" t="s">
        <v>707</v>
      </c>
      <c r="G223" s="77">
        <v>-24936.5</v>
      </c>
      <c r="H223" s="77" t="s">
        <v>708</v>
      </c>
      <c r="I223" s="1">
        <f t="shared" si="3"/>
        <v>28991.381000000001</v>
      </c>
      <c r="J223" s="76"/>
      <c r="M223" s="75" t="s">
        <v>675</v>
      </c>
    </row>
    <row r="224" spans="1:13">
      <c r="A224" s="78" t="s">
        <v>42</v>
      </c>
      <c r="B224" s="76" t="s">
        <v>43</v>
      </c>
      <c r="C224" s="77">
        <v>29317.5</v>
      </c>
      <c r="D224" s="75" t="s">
        <v>32</v>
      </c>
      <c r="E224" s="75">
        <f>VLOOKUP(C224,'Active 1'!C$21:E$188,3,FALSE)</f>
        <v>-24240.061239981453</v>
      </c>
      <c r="F224" s="76" t="s">
        <v>709</v>
      </c>
      <c r="G224" s="77">
        <v>-24240</v>
      </c>
      <c r="H224" s="77" t="s">
        <v>710</v>
      </c>
      <c r="I224" s="1">
        <f t="shared" si="3"/>
        <v>29317.5</v>
      </c>
      <c r="J224" s="76"/>
      <c r="M224" s="75" t="s">
        <v>675</v>
      </c>
    </row>
    <row r="225" spans="1:13">
      <c r="A225" s="75" t="s">
        <v>51</v>
      </c>
      <c r="B225" s="76" t="s">
        <v>43</v>
      </c>
      <c r="C225" s="77">
        <v>34087.296999999999</v>
      </c>
      <c r="D225" s="75" t="s">
        <v>32</v>
      </c>
      <c r="E225" s="75">
        <f>VLOOKUP(C225,'Active 1'!C$21:E$188,3,FALSE)</f>
        <v>-14050.920741241322</v>
      </c>
      <c r="F225" s="76" t="s">
        <v>711</v>
      </c>
      <c r="G225" s="77">
        <v>-14051</v>
      </c>
      <c r="H225" s="77" t="s">
        <v>712</v>
      </c>
      <c r="I225" s="1">
        <f t="shared" si="3"/>
        <v>34087.296999999999</v>
      </c>
      <c r="J225" s="76"/>
      <c r="M225" s="75" t="s">
        <v>713</v>
      </c>
    </row>
    <row r="226" spans="1:13">
      <c r="A226" s="78" t="s">
        <v>42</v>
      </c>
      <c r="B226" s="76" t="s">
        <v>43</v>
      </c>
      <c r="C226" s="77">
        <v>34452.396000000001</v>
      </c>
      <c r="D226" s="75" t="s">
        <v>32</v>
      </c>
      <c r="E226" s="75">
        <f>VLOOKUP(C226,'Active 1'!C$21:E$188,3,FALSE)</f>
        <v>-13271.003900556163</v>
      </c>
      <c r="F226" s="76" t="s">
        <v>714</v>
      </c>
      <c r="G226" s="77">
        <v>-13271</v>
      </c>
      <c r="H226" s="77" t="s">
        <v>368</v>
      </c>
      <c r="I226" s="1">
        <f t="shared" si="3"/>
        <v>34452.396000000001</v>
      </c>
      <c r="J226" s="76"/>
      <c r="M226" s="75" t="s">
        <v>675</v>
      </c>
    </row>
    <row r="227" spans="1:13">
      <c r="A227" s="75" t="s">
        <v>51</v>
      </c>
      <c r="B227" s="76" t="s">
        <v>46</v>
      </c>
      <c r="C227" s="77">
        <v>35183.383999999998</v>
      </c>
      <c r="D227" s="75" t="s">
        <v>32</v>
      </c>
      <c r="E227" s="75">
        <f>VLOOKUP(C227,'Active 1'!C$21:E$188,3,FALSE)</f>
        <v>-11709.482637724008</v>
      </c>
      <c r="F227" s="76" t="s">
        <v>715</v>
      </c>
      <c r="G227" s="77">
        <v>-11709.5</v>
      </c>
      <c r="H227" s="77" t="s">
        <v>311</v>
      </c>
      <c r="I227" s="1">
        <f t="shared" si="3"/>
        <v>35183.383999999998</v>
      </c>
      <c r="J227" s="76"/>
      <c r="M227" s="75" t="s">
        <v>713</v>
      </c>
    </row>
    <row r="228" spans="1:13">
      <c r="A228" s="75" t="s">
        <v>51</v>
      </c>
      <c r="B228" s="76" t="s">
        <v>43</v>
      </c>
      <c r="C228" s="77">
        <v>35186.457999999999</v>
      </c>
      <c r="D228" s="75" t="s">
        <v>32</v>
      </c>
      <c r="E228" s="75">
        <f>VLOOKUP(C228,'Active 1'!C$21:E$188,3,FALSE)</f>
        <v>-11702.916023276237</v>
      </c>
      <c r="F228" s="76" t="s">
        <v>716</v>
      </c>
      <c r="G228" s="77">
        <v>-11703</v>
      </c>
      <c r="H228" s="77" t="s">
        <v>717</v>
      </c>
      <c r="I228" s="1">
        <f t="shared" si="3"/>
        <v>35186.457999999999</v>
      </c>
      <c r="J228" s="76"/>
      <c r="M228" s="75" t="s">
        <v>713</v>
      </c>
    </row>
    <row r="229" spans="1:13">
      <c r="A229" s="75" t="s">
        <v>53</v>
      </c>
      <c r="B229" s="76" t="s">
        <v>43</v>
      </c>
      <c r="C229" s="77">
        <v>35920.451999999997</v>
      </c>
      <c r="D229" s="75" t="s">
        <v>32</v>
      </c>
      <c r="E229" s="75">
        <f>VLOOKUP(C229,'Active 1'!C$21:E$188,3,FALSE)</f>
        <v>-10134.973406172772</v>
      </c>
      <c r="F229" s="76" t="s">
        <v>718</v>
      </c>
      <c r="G229" s="77">
        <v>-10135</v>
      </c>
      <c r="H229" s="77" t="s">
        <v>359</v>
      </c>
      <c r="I229" s="1">
        <f t="shared" si="3"/>
        <v>35920.451999999997</v>
      </c>
      <c r="J229" s="76"/>
      <c r="M229" s="75" t="s">
        <v>719</v>
      </c>
    </row>
    <row r="230" spans="1:13">
      <c r="A230" s="75" t="s">
        <v>54</v>
      </c>
      <c r="B230" s="76" t="s">
        <v>43</v>
      </c>
      <c r="C230" s="77">
        <v>36163.410000000003</v>
      </c>
      <c r="D230" s="75" t="s">
        <v>32</v>
      </c>
      <c r="E230" s="75">
        <f>VLOOKUP(C230,'Active 1'!C$21:E$188,3,FALSE)</f>
        <v>-9615.9716127436241</v>
      </c>
      <c r="F230" s="76" t="s">
        <v>720</v>
      </c>
      <c r="G230" s="77">
        <v>-9616</v>
      </c>
      <c r="H230" s="77" t="s">
        <v>721</v>
      </c>
      <c r="I230" s="1">
        <f t="shared" si="3"/>
        <v>36163.410000000003</v>
      </c>
      <c r="J230" s="76"/>
      <c r="M230" s="75" t="s">
        <v>181</v>
      </c>
    </row>
    <row r="231" spans="1:13">
      <c r="A231" s="75" t="s">
        <v>54</v>
      </c>
      <c r="B231" s="76" t="s">
        <v>46</v>
      </c>
      <c r="C231" s="77">
        <v>36163.629999999997</v>
      </c>
      <c r="D231" s="75" t="s">
        <v>32</v>
      </c>
      <c r="E231" s="75">
        <f>VLOOKUP(C231,'Active 1'!C$21:E$188,3,FALSE)</f>
        <v>-9615.501653349198</v>
      </c>
      <c r="F231" s="76" t="s">
        <v>722</v>
      </c>
      <c r="G231" s="77">
        <v>-9615.5</v>
      </c>
      <c r="H231" s="77" t="s">
        <v>264</v>
      </c>
      <c r="I231" s="1">
        <f t="shared" si="3"/>
        <v>36163.629999999997</v>
      </c>
      <c r="J231" s="76"/>
      <c r="M231" s="75" t="s">
        <v>181</v>
      </c>
    </row>
    <row r="232" spans="1:13">
      <c r="A232" s="75" t="s">
        <v>54</v>
      </c>
      <c r="B232" s="76" t="s">
        <v>43</v>
      </c>
      <c r="C232" s="77">
        <v>36227.525000000001</v>
      </c>
      <c r="D232" s="75" t="s">
        <v>32</v>
      </c>
      <c r="E232" s="75">
        <f>VLOOKUP(C232,'Active 1'!C$21:E$188,3,FALSE)</f>
        <v>-9479.0104919502865</v>
      </c>
      <c r="F232" s="76" t="s">
        <v>723</v>
      </c>
      <c r="G232" s="77">
        <v>-9479</v>
      </c>
      <c r="H232" s="77" t="s">
        <v>260</v>
      </c>
      <c r="I232" s="1">
        <f t="shared" si="3"/>
        <v>36227.525000000001</v>
      </c>
      <c r="J232" s="76"/>
      <c r="M232" s="75" t="s">
        <v>181</v>
      </c>
    </row>
    <row r="233" spans="1:13">
      <c r="A233" s="75" t="s">
        <v>54</v>
      </c>
      <c r="B233" s="76" t="s">
        <v>43</v>
      </c>
      <c r="C233" s="77">
        <v>36229.4</v>
      </c>
      <c r="D233" s="75" t="s">
        <v>32</v>
      </c>
      <c r="E233" s="75">
        <f>VLOOKUP(C233,'Active 1'!C$21:E$188,3,FALSE)</f>
        <v>-9475.0051562022163</v>
      </c>
      <c r="F233" s="76" t="s">
        <v>724</v>
      </c>
      <c r="G233" s="77">
        <v>-9475</v>
      </c>
      <c r="H233" s="77" t="s">
        <v>368</v>
      </c>
      <c r="I233" s="1">
        <f t="shared" si="3"/>
        <v>36229.4</v>
      </c>
      <c r="J233" s="76"/>
      <c r="M233" s="75" t="s">
        <v>181</v>
      </c>
    </row>
    <row r="234" spans="1:13">
      <c r="A234" s="75" t="s">
        <v>54</v>
      </c>
      <c r="B234" s="76" t="s">
        <v>46</v>
      </c>
      <c r="C234" s="77">
        <v>36229.629999999997</v>
      </c>
      <c r="D234" s="75" t="s">
        <v>32</v>
      </c>
      <c r="E234" s="75">
        <f>VLOOKUP(C234,'Active 1'!C$21:E$188,3,FALSE)</f>
        <v>-9474.5138350171292</v>
      </c>
      <c r="F234" s="76" t="s">
        <v>725</v>
      </c>
      <c r="G234" s="77">
        <v>-9474.5</v>
      </c>
      <c r="H234" s="77" t="s">
        <v>243</v>
      </c>
      <c r="I234" s="1">
        <f t="shared" si="3"/>
        <v>36229.629999999997</v>
      </c>
      <c r="J234" s="76"/>
      <c r="M234" s="75" t="s">
        <v>181</v>
      </c>
    </row>
    <row r="235" spans="1:13">
      <c r="A235" s="75" t="s">
        <v>54</v>
      </c>
      <c r="B235" s="76" t="s">
        <v>46</v>
      </c>
      <c r="C235" s="77">
        <v>36231.5</v>
      </c>
      <c r="D235" s="75" t="s">
        <v>32</v>
      </c>
      <c r="E235" s="75">
        <f>VLOOKUP(C235,'Active 1'!C$21:E$188,3,FALSE)</f>
        <v>-9470.5191801643814</v>
      </c>
      <c r="F235" s="76" t="s">
        <v>726</v>
      </c>
      <c r="G235" s="77">
        <v>-9470.5</v>
      </c>
      <c r="H235" s="77" t="s">
        <v>237</v>
      </c>
      <c r="I235" s="1">
        <f t="shared" si="3"/>
        <v>36231.5</v>
      </c>
      <c r="J235" s="76"/>
      <c r="M235" s="75" t="s">
        <v>181</v>
      </c>
    </row>
    <row r="236" spans="1:13">
      <c r="A236" s="75" t="s">
        <v>54</v>
      </c>
      <c r="B236" s="76" t="s">
        <v>43</v>
      </c>
      <c r="C236" s="77">
        <v>36232.644999999997</v>
      </c>
      <c r="D236" s="75" t="s">
        <v>32</v>
      </c>
      <c r="E236" s="75">
        <f>VLOOKUP(C236,'Active 1'!C$21:E$188,3,FALSE)</f>
        <v>-9468.0732551342335</v>
      </c>
      <c r="F236" s="76" t="s">
        <v>727</v>
      </c>
      <c r="G236" s="77">
        <v>-9468</v>
      </c>
      <c r="H236" s="77" t="s">
        <v>728</v>
      </c>
      <c r="I236" s="1">
        <f t="shared" si="3"/>
        <v>36232.644999999997</v>
      </c>
      <c r="J236" s="76"/>
      <c r="M236" s="75" t="s">
        <v>181</v>
      </c>
    </row>
    <row r="237" spans="1:13">
      <c r="A237" s="75" t="s">
        <v>54</v>
      </c>
      <c r="B237" s="76" t="s">
        <v>43</v>
      </c>
      <c r="C237" s="77">
        <v>36233.58</v>
      </c>
      <c r="D237" s="75" t="s">
        <v>32</v>
      </c>
      <c r="E237" s="75">
        <f>VLOOKUP(C237,'Active 1'!C$21:E$188,3,FALSE)</f>
        <v>-9466.0759277078505</v>
      </c>
      <c r="F237" s="76" t="s">
        <v>729</v>
      </c>
      <c r="G237" s="77">
        <v>-9466</v>
      </c>
      <c r="H237" s="77" t="s">
        <v>730</v>
      </c>
      <c r="I237" s="1">
        <f t="shared" si="3"/>
        <v>36233.58</v>
      </c>
      <c r="J237" s="76"/>
      <c r="M237" s="75" t="s">
        <v>181</v>
      </c>
    </row>
    <row r="238" spans="1:13">
      <c r="A238" s="75" t="s">
        <v>54</v>
      </c>
      <c r="B238" s="76" t="s">
        <v>46</v>
      </c>
      <c r="C238" s="77">
        <v>36285.360000000001</v>
      </c>
      <c r="D238" s="75" t="s">
        <v>32</v>
      </c>
      <c r="E238" s="75">
        <f>VLOOKUP(C238,'Active 1'!C$21:E$188,3,FALSE)</f>
        <v>-9355.4645756891478</v>
      </c>
      <c r="F238" s="76" t="s">
        <v>731</v>
      </c>
      <c r="G238" s="77">
        <v>-9355.5</v>
      </c>
      <c r="H238" s="77" t="s">
        <v>404</v>
      </c>
      <c r="I238" s="1">
        <f t="shared" si="3"/>
        <v>36285.360000000001</v>
      </c>
      <c r="J238" s="76"/>
      <c r="M238" s="75" t="s">
        <v>181</v>
      </c>
    </row>
    <row r="239" spans="1:13">
      <c r="A239" s="75" t="s">
        <v>54</v>
      </c>
      <c r="B239" s="76" t="s">
        <v>43</v>
      </c>
      <c r="C239" s="77">
        <v>36286.514999999999</v>
      </c>
      <c r="D239" s="75" t="s">
        <v>32</v>
      </c>
      <c r="E239" s="75">
        <f>VLOOKUP(C239,'Active 1'!C$21:E$188,3,FALSE)</f>
        <v>-9352.9972888683405</v>
      </c>
      <c r="F239" s="76" t="s">
        <v>732</v>
      </c>
      <c r="G239" s="77">
        <v>-9353</v>
      </c>
      <c r="H239" s="77" t="s">
        <v>295</v>
      </c>
      <c r="I239" s="1">
        <f t="shared" si="3"/>
        <v>36286.514999999999</v>
      </c>
      <c r="J239" s="76"/>
      <c r="M239" s="75" t="s">
        <v>181</v>
      </c>
    </row>
    <row r="240" spans="1:13">
      <c r="A240" s="75" t="s">
        <v>54</v>
      </c>
      <c r="B240" s="76" t="s">
        <v>43</v>
      </c>
      <c r="C240" s="77">
        <v>36287.449999999997</v>
      </c>
      <c r="D240" s="75" t="s">
        <v>32</v>
      </c>
      <c r="E240" s="75">
        <f>VLOOKUP(C240,'Active 1'!C$21:E$188,3,FALSE)</f>
        <v>-9350.9999614419739</v>
      </c>
      <c r="F240" s="76" t="s">
        <v>733</v>
      </c>
      <c r="G240" s="77">
        <v>-9351</v>
      </c>
      <c r="H240" s="77" t="s">
        <v>247</v>
      </c>
      <c r="I240" s="1">
        <f t="shared" si="3"/>
        <v>36287.449999999997</v>
      </c>
      <c r="J240" s="76"/>
      <c r="M240" s="75" t="s">
        <v>181</v>
      </c>
    </row>
    <row r="241" spans="1:13">
      <c r="A241" s="78" t="s">
        <v>42</v>
      </c>
      <c r="B241" s="76" t="s">
        <v>43</v>
      </c>
      <c r="C241" s="77">
        <v>36612.491999999998</v>
      </c>
      <c r="D241" s="75" t="s">
        <v>32</v>
      </c>
      <c r="E241" s="75">
        <f>VLOOKUP(C241,'Active 1'!C$21:E$188,3,FALSE)</f>
        <v>-8656.652045589055</v>
      </c>
      <c r="F241" s="76" t="s">
        <v>734</v>
      </c>
      <c r="G241" s="77">
        <v>-8657</v>
      </c>
      <c r="H241" s="77" t="s">
        <v>735</v>
      </c>
      <c r="I241" s="1">
        <f t="shared" si="3"/>
        <v>36612.491999999998</v>
      </c>
      <c r="J241" s="76"/>
      <c r="M241" s="75" t="s">
        <v>675</v>
      </c>
    </row>
    <row r="242" spans="1:13">
      <c r="A242" s="78" t="s">
        <v>42</v>
      </c>
      <c r="B242" s="76" t="s">
        <v>46</v>
      </c>
      <c r="C242" s="77">
        <v>36614.46</v>
      </c>
      <c r="D242" s="75" t="s">
        <v>32</v>
      </c>
      <c r="E242" s="75">
        <f>VLOOKUP(C242,'Active 1'!C$21:E$188,3,FALSE)</f>
        <v>-8652.448045187879</v>
      </c>
      <c r="F242" s="76" t="s">
        <v>736</v>
      </c>
      <c r="G242" s="77">
        <v>-8652.5</v>
      </c>
      <c r="H242" s="77" t="s">
        <v>427</v>
      </c>
      <c r="I242" s="1">
        <f t="shared" si="3"/>
        <v>36614.46</v>
      </c>
      <c r="J242" s="76"/>
      <c r="M242" s="75" t="s">
        <v>675</v>
      </c>
    </row>
    <row r="243" spans="1:13">
      <c r="A243" s="78" t="s">
        <v>42</v>
      </c>
      <c r="B243" s="76" t="s">
        <v>43</v>
      </c>
      <c r="C243" s="77">
        <v>36658.343000000001</v>
      </c>
      <c r="D243" s="75" t="s">
        <v>32</v>
      </c>
      <c r="E243" s="75">
        <f>VLOOKUP(C243,'Active 1'!C$21:E$188,3,FALSE)</f>
        <v>-8558.7060992505085</v>
      </c>
      <c r="F243" s="76" t="s">
        <v>737</v>
      </c>
      <c r="G243" s="77">
        <v>-8559</v>
      </c>
      <c r="H243" s="77" t="s">
        <v>738</v>
      </c>
      <c r="I243" s="1">
        <f t="shared" si="3"/>
        <v>36658.343000000001</v>
      </c>
      <c r="J243" s="76"/>
      <c r="M243" s="75" t="s">
        <v>675</v>
      </c>
    </row>
    <row r="244" spans="1:13">
      <c r="A244" s="78" t="s">
        <v>42</v>
      </c>
      <c r="B244" s="76" t="s">
        <v>43</v>
      </c>
      <c r="C244" s="77">
        <v>36663.372000000003</v>
      </c>
      <c r="D244" s="75" t="s">
        <v>32</v>
      </c>
      <c r="E244" s="75">
        <f>VLOOKUP(C244,'Active 1'!C$21:E$188,3,FALSE)</f>
        <v>-8547.9632547294132</v>
      </c>
      <c r="F244" s="76" t="s">
        <v>739</v>
      </c>
      <c r="G244" s="77">
        <v>-8548</v>
      </c>
      <c r="H244" s="77" t="s">
        <v>404</v>
      </c>
      <c r="I244" s="1">
        <f t="shared" si="3"/>
        <v>36663.372000000003</v>
      </c>
      <c r="J244" s="76"/>
      <c r="M244" s="75" t="s">
        <v>675</v>
      </c>
    </row>
    <row r="245" spans="1:13">
      <c r="A245" s="78" t="s">
        <v>42</v>
      </c>
      <c r="B245" s="76" t="s">
        <v>43</v>
      </c>
      <c r="C245" s="77">
        <v>37022.387000000002</v>
      </c>
      <c r="D245" s="75" t="s">
        <v>32</v>
      </c>
      <c r="E245" s="75">
        <f>VLOOKUP(C245,'Active 1'!C$21:E$188,3,FALSE)</f>
        <v>-7781.0429274795988</v>
      </c>
      <c r="F245" s="76" t="s">
        <v>740</v>
      </c>
      <c r="G245" s="77">
        <v>-7781</v>
      </c>
      <c r="H245" s="77" t="s">
        <v>741</v>
      </c>
      <c r="I245" s="1">
        <f t="shared" si="3"/>
        <v>37022.387000000002</v>
      </c>
      <c r="J245" s="76"/>
      <c r="M245" s="75" t="s">
        <v>675</v>
      </c>
    </row>
    <row r="246" spans="1:13">
      <c r="A246" s="75" t="s">
        <v>53</v>
      </c>
      <c r="B246" s="76" t="s">
        <v>43</v>
      </c>
      <c r="C246" s="77">
        <v>37051.42</v>
      </c>
      <c r="D246" s="75" t="s">
        <v>32</v>
      </c>
      <c r="E246" s="75">
        <f>VLOOKUP(C246,'Active 1'!C$21:E$188,3,FALSE)</f>
        <v>-7719.0232406669566</v>
      </c>
      <c r="F246" s="76" t="s">
        <v>742</v>
      </c>
      <c r="G246" s="77">
        <v>-7719</v>
      </c>
      <c r="H246" s="77" t="s">
        <v>361</v>
      </c>
      <c r="I246" s="1">
        <f t="shared" si="3"/>
        <v>37051.42</v>
      </c>
      <c r="J246" s="76"/>
      <c r="M246" s="75" t="s">
        <v>719</v>
      </c>
    </row>
    <row r="247" spans="1:13">
      <c r="A247" s="75" t="s">
        <v>55</v>
      </c>
      <c r="B247" s="76" t="s">
        <v>43</v>
      </c>
      <c r="C247" s="77">
        <v>38289.603999999999</v>
      </c>
      <c r="D247" s="75" t="s">
        <v>32</v>
      </c>
      <c r="E247" s="75">
        <f>VLOOKUP(C247,'Active 1'!C$21:E$188,3,FALSE)</f>
        <v>-5074.0405004597606</v>
      </c>
      <c r="F247" s="76" t="s">
        <v>743</v>
      </c>
      <c r="G247" s="77">
        <v>-5074</v>
      </c>
      <c r="H247" s="77" t="s">
        <v>193</v>
      </c>
      <c r="I247" s="1">
        <f t="shared" si="3"/>
        <v>38289.603999999999</v>
      </c>
      <c r="J247" s="76"/>
      <c r="M247" s="75" t="s">
        <v>719</v>
      </c>
    </row>
    <row r="248" spans="1:13">
      <c r="A248" s="75" t="s">
        <v>55</v>
      </c>
      <c r="B248" s="76" t="s">
        <v>46</v>
      </c>
      <c r="C248" s="77">
        <v>38553.404999999999</v>
      </c>
      <c r="D248" s="75" t="s">
        <v>32</v>
      </c>
      <c r="E248" s="75">
        <f>VLOOKUP(C248,'Active 1'!C$21:E$188,3,FALSE)</f>
        <v>-4510.5143267655458</v>
      </c>
      <c r="F248" s="76" t="s">
        <v>744</v>
      </c>
      <c r="G248" s="77">
        <v>-4510.5</v>
      </c>
      <c r="H248" s="77" t="s">
        <v>353</v>
      </c>
      <c r="I248" s="1">
        <f t="shared" si="3"/>
        <v>38553.404999999999</v>
      </c>
      <c r="J248" s="76"/>
      <c r="M248" s="75" t="s">
        <v>719</v>
      </c>
    </row>
    <row r="249" spans="1:13">
      <c r="A249" s="75" t="s">
        <v>55</v>
      </c>
      <c r="B249" s="76" t="s">
        <v>46</v>
      </c>
      <c r="C249" s="77">
        <v>39200.39</v>
      </c>
      <c r="D249" s="75" t="s">
        <v>32</v>
      </c>
      <c r="E249" s="75">
        <f>VLOOKUP(C249,'Active 1'!C$21:E$188,3,FALSE)</f>
        <v>-3128.4385139841233</v>
      </c>
      <c r="F249" s="76" t="s">
        <v>745</v>
      </c>
      <c r="G249" s="77">
        <v>-3128.5</v>
      </c>
      <c r="H249" s="77" t="s">
        <v>746</v>
      </c>
      <c r="I249" s="1">
        <f t="shared" si="3"/>
        <v>39200.39</v>
      </c>
      <c r="J249" s="76"/>
      <c r="M249" s="75" t="s">
        <v>719</v>
      </c>
    </row>
    <row r="250" spans="1:13">
      <c r="A250" s="75" t="s">
        <v>55</v>
      </c>
      <c r="B250" s="76" t="s">
        <v>43</v>
      </c>
      <c r="C250" s="77">
        <v>39967.368999999999</v>
      </c>
      <c r="D250" s="75" t="s">
        <v>32</v>
      </c>
      <c r="E250" s="75">
        <f>VLOOKUP(C250,'Active 1'!C$21:E$188,3,FALSE)</f>
        <v>-1490.0340304006074</v>
      </c>
      <c r="F250" s="76" t="s">
        <v>747</v>
      </c>
      <c r="G250" s="77">
        <v>-1490</v>
      </c>
      <c r="H250" s="77" t="s">
        <v>196</v>
      </c>
      <c r="I250" s="1">
        <f t="shared" si="3"/>
        <v>39967.368999999999</v>
      </c>
      <c r="J250" s="76"/>
      <c r="M250" s="75" t="s">
        <v>719</v>
      </c>
    </row>
    <row r="251" spans="1:13">
      <c r="A251" s="75" t="s">
        <v>55</v>
      </c>
      <c r="B251" s="76" t="s">
        <v>46</v>
      </c>
      <c r="C251" s="77">
        <v>40532.631999999998</v>
      </c>
      <c r="D251" s="75" t="s">
        <v>32</v>
      </c>
      <c r="E251" s="75">
        <f>VLOOKUP(C251,'Active 1'!C$21:E$188,3,FALSE)</f>
        <v>-282.53104322120856</v>
      </c>
      <c r="F251" s="76" t="s">
        <v>748</v>
      </c>
      <c r="G251" s="77">
        <v>-282.5</v>
      </c>
      <c r="H251" s="77" t="s">
        <v>749</v>
      </c>
      <c r="I251" s="1">
        <f t="shared" si="3"/>
        <v>40532.631999999998</v>
      </c>
      <c r="J251" s="76"/>
      <c r="M251" s="75" t="s">
        <v>719</v>
      </c>
    </row>
    <row r="252" spans="1:13">
      <c r="A252" s="75" t="s">
        <v>94</v>
      </c>
      <c r="B252" s="76" t="s">
        <v>43</v>
      </c>
      <c r="C252" s="77">
        <v>49749.3439</v>
      </c>
      <c r="D252" s="75" t="s">
        <v>33</v>
      </c>
      <c r="E252" s="75">
        <f>VLOOKUP(C252,'Active 1'!C$21:E$188,3,FALSE)</f>
        <v>19406.015971570021</v>
      </c>
      <c r="F252" s="76" t="s">
        <v>750</v>
      </c>
      <c r="G252" s="77">
        <v>19406</v>
      </c>
      <c r="H252" s="77" t="s">
        <v>751</v>
      </c>
      <c r="I252" s="1">
        <f t="shared" si="3"/>
        <v>49749.3439</v>
      </c>
      <c r="J252" s="76"/>
      <c r="M252" s="75" t="s">
        <v>752</v>
      </c>
    </row>
    <row r="253" spans="1:13">
      <c r="A253" s="75" t="s">
        <v>94</v>
      </c>
      <c r="B253" s="76" t="s">
        <v>46</v>
      </c>
      <c r="C253" s="77">
        <v>49751.444600000003</v>
      </c>
      <c r="D253" s="75" t="s">
        <v>33</v>
      </c>
      <c r="E253" s="75">
        <f>VLOOKUP(C253,'Active 1'!C$21:E$188,3,FALSE)</f>
        <v>19410.503442933212</v>
      </c>
      <c r="F253" s="76" t="s">
        <v>753</v>
      </c>
      <c r="G253" s="77">
        <v>19410.5</v>
      </c>
      <c r="H253" s="77" t="s">
        <v>754</v>
      </c>
      <c r="I253" s="1">
        <f t="shared" si="3"/>
        <v>49751.444600000003</v>
      </c>
      <c r="J253" s="76"/>
      <c r="M253" s="75" t="s">
        <v>752</v>
      </c>
    </row>
    <row r="254" spans="1:13">
      <c r="A254" s="75" t="s">
        <v>94</v>
      </c>
      <c r="B254" s="76" t="s">
        <v>43</v>
      </c>
      <c r="C254" s="77">
        <v>49843.433100000002</v>
      </c>
      <c r="D254" s="75" t="s">
        <v>33</v>
      </c>
      <c r="E254" s="75" t="e">
        <f>VLOOKUP(C254,'Active 1'!C$21:E$188,3,FALSE)</f>
        <v>#N/A</v>
      </c>
      <c r="F254" s="76" t="s">
        <v>755</v>
      </c>
      <c r="G254" s="77">
        <v>19607</v>
      </c>
      <c r="H254" s="77" t="s">
        <v>756</v>
      </c>
      <c r="I254" s="1">
        <f t="shared" si="3"/>
        <v>49843.433100000002</v>
      </c>
      <c r="J254" s="76"/>
      <c r="M254" s="75" t="s">
        <v>258</v>
      </c>
    </row>
    <row r="255" spans="1:13">
      <c r="A255" s="75" t="s">
        <v>94</v>
      </c>
      <c r="B255" s="76" t="s">
        <v>46</v>
      </c>
      <c r="C255" s="77">
        <v>50509.339800000002</v>
      </c>
      <c r="D255" s="75" t="s">
        <v>33</v>
      </c>
      <c r="E255" s="75" t="e">
        <f>VLOOKUP(C255,'Active 1'!C$21:E$188,3,FALSE)</f>
        <v>#N/A</v>
      </c>
      <c r="F255" s="76" t="s">
        <v>757</v>
      </c>
      <c r="G255" s="77">
        <v>21029.5</v>
      </c>
      <c r="H255" s="77" t="s">
        <v>758</v>
      </c>
      <c r="I255" s="1">
        <f t="shared" si="3"/>
        <v>50509.339800000002</v>
      </c>
      <c r="J255" s="76"/>
      <c r="M255" s="75" t="s">
        <v>752</v>
      </c>
    </row>
    <row r="256" spans="1:13">
      <c r="A256" s="75" t="s">
        <v>94</v>
      </c>
      <c r="B256" s="76" t="s">
        <v>46</v>
      </c>
      <c r="C256" s="77">
        <v>50509.352299999999</v>
      </c>
      <c r="D256" s="75" t="s">
        <v>33</v>
      </c>
      <c r="E256" s="75" t="e">
        <f>VLOOKUP(C256,'Active 1'!C$21:E$188,3,FALSE)</f>
        <v>#N/A</v>
      </c>
      <c r="F256" s="76" t="s">
        <v>759</v>
      </c>
      <c r="G256" s="77">
        <v>21029.5</v>
      </c>
      <c r="H256" s="77" t="s">
        <v>760</v>
      </c>
      <c r="I256" s="1">
        <f t="shared" si="3"/>
        <v>50509.352299999999</v>
      </c>
      <c r="J256" s="76"/>
      <c r="M256" s="75" t="s">
        <v>761</v>
      </c>
    </row>
    <row r="257" spans="1:13">
      <c r="A257" s="75" t="s">
        <v>94</v>
      </c>
      <c r="B257" s="76" t="s">
        <v>43</v>
      </c>
      <c r="C257" s="77">
        <v>50520.340600000003</v>
      </c>
      <c r="D257" s="75" t="s">
        <v>33</v>
      </c>
      <c r="E257" s="75" t="e">
        <f>VLOOKUP(C257,'Active 1'!C$21:E$188,3,FALSE)</f>
        <v>#N/A</v>
      </c>
      <c r="F257" s="76" t="s">
        <v>762</v>
      </c>
      <c r="G257" s="77">
        <v>21053</v>
      </c>
      <c r="H257" s="77" t="s">
        <v>183</v>
      </c>
      <c r="I257" s="1">
        <f t="shared" si="3"/>
        <v>50520.340600000003</v>
      </c>
      <c r="J257" s="76"/>
      <c r="M257" s="75" t="s">
        <v>258</v>
      </c>
    </row>
    <row r="258" spans="1:13">
      <c r="A258" s="75" t="s">
        <v>94</v>
      </c>
      <c r="B258" s="76" t="s">
        <v>43</v>
      </c>
      <c r="C258" s="77">
        <v>50902.326300000001</v>
      </c>
      <c r="D258" s="75" t="s">
        <v>33</v>
      </c>
      <c r="E258" s="75" t="e">
        <f>VLOOKUP(C258,'Active 1'!C$21:E$188,3,FALSE)</f>
        <v>#N/A</v>
      </c>
      <c r="F258" s="76" t="s">
        <v>763</v>
      </c>
      <c r="G258" s="77">
        <v>21869</v>
      </c>
      <c r="H258" s="77" t="s">
        <v>764</v>
      </c>
      <c r="I258" s="1">
        <f t="shared" si="3"/>
        <v>50902.326300000001</v>
      </c>
      <c r="J258" s="76"/>
      <c r="M258" s="75" t="s">
        <v>765</v>
      </c>
    </row>
    <row r="259" spans="1:13">
      <c r="A259" s="75" t="s">
        <v>94</v>
      </c>
      <c r="B259" s="76" t="s">
        <v>43</v>
      </c>
      <c r="C259" s="77">
        <v>51663.526700000002</v>
      </c>
      <c r="D259" s="75" t="s">
        <v>33</v>
      </c>
      <c r="E259" s="75" t="e">
        <f>VLOOKUP(C259,'Active 1'!C$21:E$188,3,FALSE)</f>
        <v>#N/A</v>
      </c>
      <c r="F259" s="76" t="s">
        <v>766</v>
      </c>
      <c r="G259" s="77">
        <v>23495</v>
      </c>
      <c r="H259" s="77" t="s">
        <v>767</v>
      </c>
      <c r="I259" s="1">
        <f t="shared" si="3"/>
        <v>51663.526700000002</v>
      </c>
      <c r="J259" s="76"/>
      <c r="M259" s="75" t="s">
        <v>768</v>
      </c>
    </row>
    <row r="260" spans="1:13">
      <c r="A260" s="78" t="s">
        <v>108</v>
      </c>
      <c r="B260" s="76" t="s">
        <v>46</v>
      </c>
      <c r="C260" s="77">
        <v>52042.438000000002</v>
      </c>
      <c r="D260" s="75" t="s">
        <v>33</v>
      </c>
      <c r="E260" s="75" t="e">
        <f>VLOOKUP(C260,'Active 1'!C$21:E$188,3,FALSE)</f>
        <v>#N/A</v>
      </c>
      <c r="F260" s="76" t="s">
        <v>769</v>
      </c>
      <c r="G260" s="77">
        <v>24304.5</v>
      </c>
      <c r="H260" s="77" t="s">
        <v>361</v>
      </c>
      <c r="I260" s="1">
        <f t="shared" si="3"/>
        <v>52042.438000000002</v>
      </c>
      <c r="J260" s="76"/>
      <c r="M260" s="75" t="s">
        <v>768</v>
      </c>
    </row>
  </sheetData>
  <sheetProtection selectLockedCells="1" selectUnlockedCells="1"/>
  <phoneticPr fontId="0" type="noConversion"/>
  <hyperlinks>
    <hyperlink ref="A3" r:id="rId1"/>
    <hyperlink ref="A44" r:id="rId2"/>
    <hyperlink ref="A45" r:id="rId3"/>
    <hyperlink ref="A46" r:id="rId4"/>
    <hyperlink ref="A47" r:id="rId5"/>
    <hyperlink ref="A48" r:id="rId6"/>
    <hyperlink ref="A56" r:id="rId7"/>
    <hyperlink ref="A123" r:id="rId8"/>
    <hyperlink ref="A124" r:id="rId9"/>
    <hyperlink ref="A125" r:id="rId10"/>
    <hyperlink ref="A126" r:id="rId11"/>
    <hyperlink ref="A127" r:id="rId12"/>
    <hyperlink ref="A129" r:id="rId13"/>
    <hyperlink ref="A130" r:id="rId14"/>
    <hyperlink ref="A131" r:id="rId15"/>
    <hyperlink ref="A132" r:id="rId16"/>
    <hyperlink ref="A133" r:id="rId17"/>
    <hyperlink ref="A134" r:id="rId18"/>
    <hyperlink ref="A135" r:id="rId19"/>
    <hyperlink ref="A136" r:id="rId20"/>
    <hyperlink ref="A137" r:id="rId21"/>
    <hyperlink ref="A138" r:id="rId22"/>
    <hyperlink ref="A139" r:id="rId23"/>
    <hyperlink ref="A140" r:id="rId24"/>
    <hyperlink ref="A141" r:id="rId25"/>
    <hyperlink ref="A142" r:id="rId26"/>
    <hyperlink ref="A143" r:id="rId27"/>
    <hyperlink ref="A144" r:id="rId28"/>
    <hyperlink ref="A145" r:id="rId29"/>
    <hyperlink ref="A146" r:id="rId30"/>
    <hyperlink ref="A148" r:id="rId31"/>
    <hyperlink ref="A149" r:id="rId32"/>
    <hyperlink ref="A150" r:id="rId33"/>
    <hyperlink ref="A151" r:id="rId34"/>
    <hyperlink ref="A152" r:id="rId35"/>
    <hyperlink ref="A153" r:id="rId36"/>
    <hyperlink ref="A154" r:id="rId37"/>
    <hyperlink ref="A155" r:id="rId38"/>
    <hyperlink ref="A156" r:id="rId39"/>
    <hyperlink ref="A157" r:id="rId40"/>
    <hyperlink ref="A158" r:id="rId41"/>
    <hyperlink ref="A159" r:id="rId42"/>
    <hyperlink ref="A160" r:id="rId43"/>
    <hyperlink ref="A161" r:id="rId44"/>
    <hyperlink ref="A162" r:id="rId45"/>
    <hyperlink ref="A163" r:id="rId46"/>
    <hyperlink ref="A164" r:id="rId47"/>
    <hyperlink ref="A165" r:id="rId48"/>
    <hyperlink ref="A166" r:id="rId49"/>
    <hyperlink ref="A167" r:id="rId50"/>
    <hyperlink ref="A168" r:id="rId51"/>
    <hyperlink ref="A169" r:id="rId52"/>
    <hyperlink ref="A170" r:id="rId53"/>
    <hyperlink ref="A171" r:id="rId54"/>
    <hyperlink ref="A176" r:id="rId55"/>
    <hyperlink ref="A177" r:id="rId56"/>
    <hyperlink ref="A178" r:id="rId57"/>
    <hyperlink ref="A179" r:id="rId58"/>
    <hyperlink ref="A180" r:id="rId59"/>
    <hyperlink ref="A181" r:id="rId60"/>
    <hyperlink ref="A182" r:id="rId61"/>
    <hyperlink ref="A183" r:id="rId62"/>
    <hyperlink ref="A184" r:id="rId63"/>
    <hyperlink ref="A185" r:id="rId64"/>
    <hyperlink ref="A186" r:id="rId65"/>
    <hyperlink ref="A187" r:id="rId66"/>
    <hyperlink ref="A188" r:id="rId67"/>
    <hyperlink ref="A189" r:id="rId68"/>
    <hyperlink ref="A190" r:id="rId69"/>
    <hyperlink ref="A191" r:id="rId70"/>
    <hyperlink ref="A192" r:id="rId71"/>
    <hyperlink ref="A193" r:id="rId72"/>
    <hyperlink ref="A195" r:id="rId73"/>
    <hyperlink ref="A197" r:id="rId74"/>
    <hyperlink ref="A199" r:id="rId75"/>
    <hyperlink ref="A200" r:id="rId76"/>
    <hyperlink ref="A201" r:id="rId77"/>
    <hyperlink ref="A202" r:id="rId78"/>
    <hyperlink ref="A203" r:id="rId79"/>
    <hyperlink ref="A204" r:id="rId80"/>
    <hyperlink ref="A205" r:id="rId81"/>
    <hyperlink ref="A206" r:id="rId82"/>
    <hyperlink ref="A207" r:id="rId83"/>
    <hyperlink ref="A208" r:id="rId84"/>
    <hyperlink ref="A209" r:id="rId85"/>
    <hyperlink ref="A210" r:id="rId86"/>
    <hyperlink ref="A211" r:id="rId87"/>
    <hyperlink ref="A212" r:id="rId88"/>
    <hyperlink ref="A213" r:id="rId89"/>
    <hyperlink ref="A214" r:id="rId90"/>
    <hyperlink ref="A215" r:id="rId91"/>
    <hyperlink ref="A216" r:id="rId92"/>
    <hyperlink ref="A217" r:id="rId93"/>
    <hyperlink ref="A218" r:id="rId94"/>
    <hyperlink ref="A219" r:id="rId95"/>
    <hyperlink ref="A220" r:id="rId96"/>
    <hyperlink ref="A221" r:id="rId97"/>
    <hyperlink ref="A222" r:id="rId98"/>
    <hyperlink ref="A223" r:id="rId99"/>
    <hyperlink ref="A224" r:id="rId100"/>
    <hyperlink ref="A226" r:id="rId101"/>
    <hyperlink ref="A241" r:id="rId102"/>
    <hyperlink ref="A242" r:id="rId103"/>
    <hyperlink ref="A243" r:id="rId104"/>
    <hyperlink ref="A244" r:id="rId105"/>
    <hyperlink ref="A245" r:id="rId106"/>
    <hyperlink ref="A260" r:id="rId107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6"/>
  <sheetViews>
    <sheetView topLeftCell="A219" workbookViewId="0">
      <selection activeCell="A231" sqref="A231:D246"/>
    </sheetView>
  </sheetViews>
  <sheetFormatPr defaultRowHeight="12.75"/>
  <cols>
    <col min="1" max="1" width="14.7109375" style="1" customWidth="1"/>
    <col min="2" max="2" width="9.140625" style="2"/>
    <col min="3" max="3" width="9.140625" style="28"/>
    <col min="5" max="5" width="22.85546875" style="1" customWidth="1"/>
  </cols>
  <sheetData>
    <row r="1" spans="1:17">
      <c r="A1" s="1" t="s">
        <v>770</v>
      </c>
    </row>
    <row r="3" spans="1:17">
      <c r="A3" s="79" t="s">
        <v>771</v>
      </c>
    </row>
    <row r="11" spans="1:17">
      <c r="A11" s="1" t="s">
        <v>772</v>
      </c>
      <c r="B11" s="2" t="s">
        <v>43</v>
      </c>
      <c r="C11" s="28">
        <v>26770.455000000002</v>
      </c>
      <c r="D11" s="1" t="s">
        <v>32</v>
      </c>
      <c r="E11" s="1">
        <f>VLOOKUP(C11,'Active 1'!$C$21:$E$411,3,FALSE)</f>
        <v>-29681.005448217893</v>
      </c>
      <c r="G11" s="1">
        <v>-29681</v>
      </c>
      <c r="H11" s="1">
        <v>4.5499999999999999E-2</v>
      </c>
      <c r="M11" s="1" t="s">
        <v>773</v>
      </c>
      <c r="N11" s="1" t="s">
        <v>774</v>
      </c>
    </row>
    <row r="12" spans="1:17">
      <c r="A12" s="1" t="s">
        <v>772</v>
      </c>
      <c r="B12" s="2" t="s">
        <v>46</v>
      </c>
      <c r="C12" s="28">
        <v>26796.401000000002</v>
      </c>
      <c r="D12" s="1" t="s">
        <v>32</v>
      </c>
      <c r="E12" s="1">
        <f>VLOOKUP(C12,'Active 1'!$C$21:$E$411,3,FALSE)</f>
        <v>-29625.580146180866</v>
      </c>
      <c r="G12" s="1">
        <v>-29626</v>
      </c>
      <c r="H12" s="1">
        <v>1.0500000000000001E-2</v>
      </c>
      <c r="M12" s="1" t="s">
        <v>773</v>
      </c>
      <c r="N12" s="1" t="s">
        <v>774</v>
      </c>
    </row>
    <row r="13" spans="1:17">
      <c r="A13" s="1" t="s">
        <v>772</v>
      </c>
      <c r="B13" s="2" t="s">
        <v>43</v>
      </c>
      <c r="C13" s="28">
        <v>27183.342000000001</v>
      </c>
      <c r="D13" s="1" t="s">
        <v>32</v>
      </c>
      <c r="E13" s="1">
        <f>VLOOKUP(C13,'Active 1'!$C$21:$E$411,3,FALSE)</f>
        <v>-28799.004882344063</v>
      </c>
      <c r="G13" s="1">
        <v>-28799</v>
      </c>
      <c r="H13" s="1">
        <v>4.4499999999999998E-2</v>
      </c>
      <c r="M13" s="1" t="s">
        <v>773</v>
      </c>
      <c r="N13" s="1" t="s">
        <v>774</v>
      </c>
    </row>
    <row r="14" spans="1:17">
      <c r="A14" s="1" t="s">
        <v>772</v>
      </c>
      <c r="B14" s="2" t="s">
        <v>46</v>
      </c>
      <c r="C14" s="28">
        <v>27478.516</v>
      </c>
      <c r="D14" s="1" t="s">
        <v>32</v>
      </c>
      <c r="E14" s="1">
        <f>VLOOKUP(C14,'Active 1'!$C$21:$E$411,3,FALSE)</f>
        <v>-28168.460362823607</v>
      </c>
      <c r="G14" s="1">
        <v>-28169</v>
      </c>
      <c r="H14" s="1">
        <v>6.4500000000000002E-2</v>
      </c>
      <c r="M14" s="1" t="s">
        <v>773</v>
      </c>
      <c r="N14" s="1" t="s">
        <v>774</v>
      </c>
    </row>
    <row r="15" spans="1:17">
      <c r="A15" s="1" t="s">
        <v>772</v>
      </c>
      <c r="B15" s="2" t="s">
        <v>43</v>
      </c>
      <c r="C15" s="28">
        <v>29317.5</v>
      </c>
      <c r="D15" s="1" t="s">
        <v>32</v>
      </c>
      <c r="E15" s="1">
        <f>VLOOKUP(C15,'Active 1'!$C$21:$E$411,3,FALSE)</f>
        <v>-24240.061239981453</v>
      </c>
      <c r="G15" s="1">
        <v>-24240</v>
      </c>
      <c r="H15" s="1">
        <v>1.15E-2</v>
      </c>
      <c r="M15" s="1" t="s">
        <v>773</v>
      </c>
      <c r="N15" s="1" t="s">
        <v>774</v>
      </c>
    </row>
    <row r="16" spans="1:17">
      <c r="A16" s="1" t="s">
        <v>775</v>
      </c>
      <c r="B16" s="2" t="s">
        <v>43</v>
      </c>
      <c r="C16" s="28">
        <v>34087.296999999999</v>
      </c>
      <c r="D16" s="1" t="s">
        <v>32</v>
      </c>
      <c r="E16" s="1">
        <f>VLOOKUP(C16,'Active 1'!$C$21:$E$411,3,FALSE)</f>
        <v>-14050.920741241322</v>
      </c>
      <c r="G16" s="1">
        <v>-14051</v>
      </c>
      <c r="H16" s="1">
        <v>6.25E-2</v>
      </c>
      <c r="M16" s="1" t="s">
        <v>159</v>
      </c>
      <c r="N16" s="1" t="s">
        <v>776</v>
      </c>
      <c r="O16" s="1" t="s">
        <v>777</v>
      </c>
      <c r="P16" s="1" t="s">
        <v>778</v>
      </c>
      <c r="Q16" s="1" t="s">
        <v>779</v>
      </c>
    </row>
    <row r="17" spans="1:17">
      <c r="A17" s="1" t="s">
        <v>772</v>
      </c>
      <c r="B17" s="2" t="s">
        <v>43</v>
      </c>
      <c r="C17" s="28">
        <v>34452.396000000001</v>
      </c>
      <c r="D17" s="1" t="s">
        <v>32</v>
      </c>
      <c r="E17" s="1">
        <f>VLOOKUP(C17,'Active 1'!$C$21:$E$411,3,FALSE)</f>
        <v>-13271.003900556163</v>
      </c>
      <c r="G17" s="1">
        <v>-13271</v>
      </c>
      <c r="H17" s="1">
        <v>2.24E-2</v>
      </c>
      <c r="M17" s="1" t="s">
        <v>773</v>
      </c>
      <c r="N17" s="1" t="s">
        <v>774</v>
      </c>
    </row>
    <row r="18" spans="1:17">
      <c r="A18" s="1" t="s">
        <v>775</v>
      </c>
      <c r="B18" s="2" t="s">
        <v>46</v>
      </c>
      <c r="C18" s="28">
        <v>35183.383999999998</v>
      </c>
      <c r="D18" s="1" t="s">
        <v>32</v>
      </c>
      <c r="E18" s="1">
        <f>VLOOKUP(C18,'Active 1'!$C$21:$E$411,3,FALSE)</f>
        <v>-11709.482637724008</v>
      </c>
      <c r="G18" s="1">
        <v>-11710</v>
      </c>
      <c r="H18" s="1">
        <v>3.0200000000000001E-2</v>
      </c>
      <c r="M18" s="1" t="s">
        <v>159</v>
      </c>
      <c r="N18" s="1" t="s">
        <v>776</v>
      </c>
      <c r="O18" s="1" t="s">
        <v>777</v>
      </c>
      <c r="P18" s="1" t="s">
        <v>778</v>
      </c>
      <c r="Q18" s="1" t="s">
        <v>779</v>
      </c>
    </row>
    <row r="19" spans="1:17">
      <c r="A19" s="1" t="s">
        <v>775</v>
      </c>
      <c r="B19" s="2" t="s">
        <v>43</v>
      </c>
      <c r="C19" s="28">
        <v>35186.457999999999</v>
      </c>
      <c r="D19" s="1" t="s">
        <v>32</v>
      </c>
      <c r="E19" s="1">
        <f>VLOOKUP(C19,'Active 1'!$C$21:$E$411,3,FALSE)</f>
        <v>-11702.916023276237</v>
      </c>
      <c r="G19" s="1">
        <v>-11703</v>
      </c>
      <c r="H19" s="1">
        <v>6.13E-2</v>
      </c>
      <c r="M19" s="1" t="s">
        <v>159</v>
      </c>
      <c r="N19" s="1" t="s">
        <v>776</v>
      </c>
      <c r="O19" s="1" t="s">
        <v>777</v>
      </c>
      <c r="P19" s="1" t="s">
        <v>778</v>
      </c>
      <c r="Q19" s="1" t="s">
        <v>779</v>
      </c>
    </row>
    <row r="20" spans="1:17">
      <c r="A20" s="1" t="s">
        <v>780</v>
      </c>
      <c r="B20" s="2" t="s">
        <v>43</v>
      </c>
      <c r="C20" s="28">
        <v>35920.451999999997</v>
      </c>
      <c r="D20" s="1" t="s">
        <v>32</v>
      </c>
      <c r="E20" s="1">
        <f>VLOOKUP(C20,'Active 1'!$C$21:$E$411,3,FALSE)</f>
        <v>-10134.973406172772</v>
      </c>
      <c r="G20" s="1">
        <v>-10135</v>
      </c>
      <c r="H20" s="1">
        <v>3.2099999999999997E-2</v>
      </c>
      <c r="M20" s="1" t="s">
        <v>781</v>
      </c>
      <c r="N20" s="1" t="s">
        <v>782</v>
      </c>
      <c r="O20" s="1" t="s">
        <v>783</v>
      </c>
    </row>
    <row r="21" spans="1:17">
      <c r="A21" s="1" t="s">
        <v>784</v>
      </c>
      <c r="B21" s="2" t="s">
        <v>43</v>
      </c>
      <c r="C21" s="28">
        <v>36163.410000000003</v>
      </c>
      <c r="D21" s="1" t="s">
        <v>32</v>
      </c>
      <c r="E21" s="1">
        <f>VLOOKUP(C21,'Active 1'!$C$21:$E$411,3,FALSE)</f>
        <v>-9615.9716127436241</v>
      </c>
      <c r="G21" s="1">
        <v>-9616</v>
      </c>
      <c r="H21" s="1">
        <v>3.2199999999999999E-2</v>
      </c>
      <c r="M21" s="1" t="s">
        <v>785</v>
      </c>
      <c r="N21" s="1" t="s">
        <v>786</v>
      </c>
      <c r="O21" s="1" t="s">
        <v>787</v>
      </c>
    </row>
    <row r="22" spans="1:17">
      <c r="A22" s="1" t="s">
        <v>784</v>
      </c>
      <c r="B22" s="2" t="s">
        <v>46</v>
      </c>
      <c r="C22" s="28">
        <v>36163.629999999997</v>
      </c>
      <c r="D22" s="1" t="s">
        <v>32</v>
      </c>
      <c r="E22" s="1">
        <f>VLOOKUP(C22,'Active 1'!$C$21:$E$411,3,FALSE)</f>
        <v>-9615.501653349198</v>
      </c>
      <c r="G22" s="1">
        <v>-9616</v>
      </c>
      <c r="H22" s="1">
        <v>1.8200000000000001E-2</v>
      </c>
      <c r="M22" s="1" t="s">
        <v>785</v>
      </c>
      <c r="N22" s="1" t="s">
        <v>786</v>
      </c>
      <c r="O22" s="1" t="s">
        <v>787</v>
      </c>
    </row>
    <row r="23" spans="1:17">
      <c r="A23" s="1" t="s">
        <v>784</v>
      </c>
      <c r="B23" s="2" t="s">
        <v>43</v>
      </c>
      <c r="C23" s="28">
        <v>36227.525000000001</v>
      </c>
      <c r="D23" s="1" t="s">
        <v>32</v>
      </c>
      <c r="E23" s="1">
        <f>VLOOKUP(C23,'Active 1'!$C$21:$E$411,3,FALSE)</f>
        <v>-9479.0104919502865</v>
      </c>
      <c r="G23" s="1">
        <v>-9479</v>
      </c>
      <c r="H23" s="1">
        <v>1.38E-2</v>
      </c>
      <c r="M23" s="1" t="s">
        <v>785</v>
      </c>
      <c r="N23" s="1" t="s">
        <v>786</v>
      </c>
      <c r="O23" s="1" t="s">
        <v>787</v>
      </c>
    </row>
    <row r="24" spans="1:17">
      <c r="A24" s="1" t="s">
        <v>784</v>
      </c>
      <c r="B24" s="2" t="s">
        <v>43</v>
      </c>
      <c r="C24" s="28">
        <v>36229.4</v>
      </c>
      <c r="D24" s="1" t="s">
        <v>32</v>
      </c>
      <c r="E24" s="1">
        <f>VLOOKUP(C24,'Active 1'!$C$21:$E$411,3,FALSE)</f>
        <v>-9475.0051562022163</v>
      </c>
      <c r="G24" s="1">
        <v>-9475</v>
      </c>
      <c r="H24" s="1">
        <v>1.6299999999999999E-2</v>
      </c>
      <c r="M24" s="1" t="s">
        <v>785</v>
      </c>
      <c r="N24" s="1" t="s">
        <v>786</v>
      </c>
      <c r="O24" s="1" t="s">
        <v>787</v>
      </c>
    </row>
    <row r="25" spans="1:17">
      <c r="A25" s="1" t="s">
        <v>784</v>
      </c>
      <c r="B25" s="2" t="s">
        <v>46</v>
      </c>
      <c r="C25" s="28">
        <v>36229.629999999997</v>
      </c>
      <c r="D25" s="1" t="s">
        <v>32</v>
      </c>
      <c r="E25" s="1">
        <f>VLOOKUP(C25,'Active 1'!$C$21:$E$411,3,FALSE)</f>
        <v>-9474.5138350171292</v>
      </c>
      <c r="G25" s="1">
        <v>-9475</v>
      </c>
      <c r="H25" s="1">
        <v>1.23E-2</v>
      </c>
      <c r="M25" s="1" t="s">
        <v>785</v>
      </c>
      <c r="N25" s="1" t="s">
        <v>786</v>
      </c>
      <c r="O25" s="1" t="s">
        <v>787</v>
      </c>
    </row>
    <row r="26" spans="1:17">
      <c r="A26" s="1" t="s">
        <v>784</v>
      </c>
      <c r="B26" s="2" t="s">
        <v>46</v>
      </c>
      <c r="C26" s="28">
        <v>36231.5</v>
      </c>
      <c r="D26" s="1" t="s">
        <v>32</v>
      </c>
      <c r="E26" s="1">
        <f>VLOOKUP(C26,'Active 1'!$C$21:$E$411,3,FALSE)</f>
        <v>-9470.5191801643814</v>
      </c>
      <c r="G26" s="1">
        <v>-9471</v>
      </c>
      <c r="H26" s="1">
        <v>9.7999999999999997E-3</v>
      </c>
      <c r="M26" s="1" t="s">
        <v>785</v>
      </c>
      <c r="N26" s="1" t="s">
        <v>786</v>
      </c>
      <c r="O26" s="1" t="s">
        <v>787</v>
      </c>
    </row>
    <row r="27" spans="1:17">
      <c r="A27" s="1" t="s">
        <v>784</v>
      </c>
      <c r="B27" s="2" t="s">
        <v>43</v>
      </c>
      <c r="C27" s="28">
        <v>36232.644999999997</v>
      </c>
      <c r="D27" s="1" t="s">
        <v>32</v>
      </c>
      <c r="E27" s="1">
        <f>VLOOKUP(C27,'Active 1'!$C$21:$E$411,3,FALSE)</f>
        <v>-9468.0732551342335</v>
      </c>
      <c r="G27" s="1">
        <v>-9468</v>
      </c>
      <c r="H27" s="1">
        <v>-1.5599999999999999E-2</v>
      </c>
      <c r="M27" s="1" t="s">
        <v>785</v>
      </c>
      <c r="N27" s="1" t="s">
        <v>786</v>
      </c>
      <c r="O27" s="1" t="s">
        <v>787</v>
      </c>
    </row>
    <row r="28" spans="1:17">
      <c r="A28" s="1" t="s">
        <v>784</v>
      </c>
      <c r="B28" s="2" t="s">
        <v>43</v>
      </c>
      <c r="C28" s="28">
        <v>36233.58</v>
      </c>
      <c r="D28" s="1" t="s">
        <v>32</v>
      </c>
      <c r="E28" s="1">
        <f>VLOOKUP(C28,'Active 1'!$C$21:$E$411,3,FALSE)</f>
        <v>-9466.0759277078505</v>
      </c>
      <c r="G28" s="1">
        <v>-9466</v>
      </c>
      <c r="H28" s="1">
        <v>-1.6799999999999999E-2</v>
      </c>
      <c r="M28" s="1" t="s">
        <v>785</v>
      </c>
      <c r="N28" s="1" t="s">
        <v>786</v>
      </c>
      <c r="O28" s="1" t="s">
        <v>787</v>
      </c>
    </row>
    <row r="29" spans="1:17">
      <c r="A29" s="1" t="s">
        <v>784</v>
      </c>
      <c r="B29" s="2" t="s">
        <v>46</v>
      </c>
      <c r="C29" s="28">
        <v>36285.360000000001</v>
      </c>
      <c r="D29" s="1" t="s">
        <v>32</v>
      </c>
      <c r="E29" s="1">
        <f>VLOOKUP(C29,'Active 1'!$C$21:$E$411,3,FALSE)</f>
        <v>-9355.4645756891478</v>
      </c>
      <c r="G29" s="1">
        <v>-9356</v>
      </c>
      <c r="H29" s="1">
        <v>3.5200000000000002E-2</v>
      </c>
      <c r="M29" s="1" t="s">
        <v>785</v>
      </c>
      <c r="N29" s="1" t="s">
        <v>786</v>
      </c>
      <c r="O29" s="1" t="s">
        <v>787</v>
      </c>
    </row>
    <row r="30" spans="1:17">
      <c r="A30" s="1" t="s">
        <v>784</v>
      </c>
      <c r="B30" s="2" t="s">
        <v>43</v>
      </c>
      <c r="C30" s="28">
        <v>36286.514999999999</v>
      </c>
      <c r="D30" s="1" t="s">
        <v>32</v>
      </c>
      <c r="E30" s="1">
        <f>VLOOKUP(C30,'Active 1'!$C$21:$E$411,3,FALSE)</f>
        <v>-9352.9972888683405</v>
      </c>
      <c r="G30" s="1">
        <v>-9353</v>
      </c>
      <c r="H30" s="1">
        <v>1.9800000000000002E-2</v>
      </c>
      <c r="M30" s="1" t="s">
        <v>785</v>
      </c>
      <c r="N30" s="1" t="s">
        <v>786</v>
      </c>
      <c r="O30" s="1" t="s">
        <v>787</v>
      </c>
    </row>
    <row r="31" spans="1:17">
      <c r="A31" s="1" t="s">
        <v>784</v>
      </c>
      <c r="B31" s="2" t="s">
        <v>43</v>
      </c>
      <c r="C31" s="28">
        <v>36287.449999999997</v>
      </c>
      <c r="D31" s="1" t="s">
        <v>32</v>
      </c>
      <c r="E31" s="1">
        <f>VLOOKUP(C31,'Active 1'!$C$21:$E$411,3,FALSE)</f>
        <v>-9350.9999614419739</v>
      </c>
      <c r="G31" s="1">
        <v>-9351</v>
      </c>
      <c r="H31" s="1">
        <v>1.8599999999999998E-2</v>
      </c>
      <c r="M31" s="1" t="s">
        <v>785</v>
      </c>
      <c r="N31" s="1" t="s">
        <v>786</v>
      </c>
      <c r="O31" s="1" t="s">
        <v>787</v>
      </c>
    </row>
    <row r="32" spans="1:17">
      <c r="A32" s="1" t="s">
        <v>772</v>
      </c>
      <c r="B32" s="2" t="s">
        <v>46</v>
      </c>
      <c r="C32" s="28">
        <v>36614.46</v>
      </c>
      <c r="D32" s="1" t="s">
        <v>32</v>
      </c>
      <c r="E32" s="1">
        <f>VLOOKUP(C32,'Active 1'!$C$21:$E$411,3,FALSE)</f>
        <v>-8652.448045187879</v>
      </c>
      <c r="G32" s="1">
        <v>-8653</v>
      </c>
      <c r="H32" s="1">
        <v>4.19E-2</v>
      </c>
      <c r="M32" s="1" t="s">
        <v>773</v>
      </c>
      <c r="N32" s="1" t="s">
        <v>774</v>
      </c>
    </row>
    <row r="33" spans="1:15">
      <c r="A33" s="1" t="s">
        <v>772</v>
      </c>
      <c r="B33" s="2" t="s">
        <v>43</v>
      </c>
      <c r="C33" s="28">
        <v>36663.372000000003</v>
      </c>
      <c r="D33" s="1" t="s">
        <v>32</v>
      </c>
      <c r="E33" s="1">
        <f>VLOOKUP(C33,'Active 1'!$C$21:$E$411,3,FALSE)</f>
        <v>-8547.9632547294132</v>
      </c>
      <c r="G33" s="1">
        <v>-8548</v>
      </c>
      <c r="H33" s="1">
        <v>3.4599999999999999E-2</v>
      </c>
      <c r="M33" s="1" t="s">
        <v>773</v>
      </c>
      <c r="N33" s="1" t="s">
        <v>774</v>
      </c>
    </row>
    <row r="34" spans="1:15">
      <c r="A34" s="1" t="s">
        <v>772</v>
      </c>
      <c r="B34" s="2" t="s">
        <v>43</v>
      </c>
      <c r="C34" s="28">
        <v>37022.387000000002</v>
      </c>
      <c r="D34" s="1" t="s">
        <v>32</v>
      </c>
      <c r="E34" s="1">
        <f>VLOOKUP(C34,'Active 1'!$C$21:$E$411,3,FALSE)</f>
        <v>-7781.0429274795988</v>
      </c>
      <c r="G34" s="1">
        <v>-7781</v>
      </c>
      <c r="H34" s="1">
        <v>-3.8E-3</v>
      </c>
      <c r="M34" s="1" t="s">
        <v>773</v>
      </c>
      <c r="N34" s="1" t="s">
        <v>774</v>
      </c>
    </row>
    <row r="35" spans="1:15">
      <c r="A35" s="1" t="s">
        <v>780</v>
      </c>
      <c r="B35" s="2" t="s">
        <v>43</v>
      </c>
      <c r="C35" s="28">
        <v>37051.42</v>
      </c>
      <c r="D35" s="1" t="s">
        <v>32</v>
      </c>
      <c r="E35" s="1">
        <f>VLOOKUP(C35,'Active 1'!$C$21:$E$411,3,FALSE)</f>
        <v>-7719.0232406669566</v>
      </c>
      <c r="G35" s="1">
        <v>-7719</v>
      </c>
      <c r="H35" s="1">
        <v>5.3E-3</v>
      </c>
      <c r="M35" s="1" t="s">
        <v>781</v>
      </c>
      <c r="N35" s="1" t="s">
        <v>782</v>
      </c>
      <c r="O35" s="1" t="s">
        <v>783</v>
      </c>
    </row>
    <row r="36" spans="1:15">
      <c r="A36" s="1" t="s">
        <v>780</v>
      </c>
      <c r="B36" s="2" t="s">
        <v>43</v>
      </c>
      <c r="C36" s="28">
        <v>38289.603999999999</v>
      </c>
      <c r="D36" s="1" t="s">
        <v>32</v>
      </c>
      <c r="E36" s="1">
        <f>VLOOKUP(C36,'Active 1'!$C$21:$E$411,3,FALSE)</f>
        <v>-5074.0405004597606</v>
      </c>
      <c r="G36" s="1">
        <v>-5074</v>
      </c>
      <c r="H36" s="1">
        <v>-6.6E-3</v>
      </c>
      <c r="M36" s="1" t="s">
        <v>781</v>
      </c>
      <c r="N36" s="1" t="s">
        <v>782</v>
      </c>
      <c r="O36" s="1" t="s">
        <v>788</v>
      </c>
    </row>
    <row r="37" spans="1:15">
      <c r="A37" s="1" t="s">
        <v>780</v>
      </c>
      <c r="B37" s="2" t="s">
        <v>46</v>
      </c>
      <c r="C37" s="28">
        <v>38553.404999999999</v>
      </c>
      <c r="D37" s="1" t="s">
        <v>32</v>
      </c>
      <c r="E37" s="1">
        <f>VLOOKUP(C37,'Active 1'!$C$21:$E$411,3,FALSE)</f>
        <v>-4510.5143267655458</v>
      </c>
      <c r="G37" s="1">
        <v>-4511</v>
      </c>
      <c r="H37" s="1">
        <v>4.8999999999999998E-3</v>
      </c>
      <c r="M37" s="1" t="s">
        <v>781</v>
      </c>
      <c r="N37" s="1" t="s">
        <v>782</v>
      </c>
      <c r="O37" s="1" t="s">
        <v>788</v>
      </c>
    </row>
    <row r="38" spans="1:15">
      <c r="A38" s="1" t="s">
        <v>780</v>
      </c>
      <c r="B38" s="2" t="s">
        <v>46</v>
      </c>
      <c r="C38" s="28">
        <v>39200.39</v>
      </c>
      <c r="D38" s="1" t="s">
        <v>32</v>
      </c>
      <c r="E38" s="1">
        <f>VLOOKUP(C38,'Active 1'!$C$21:$E$411,3,FALSE)</f>
        <v>-3128.4385139841233</v>
      </c>
      <c r="G38" s="1">
        <v>-3129</v>
      </c>
      <c r="H38" s="1">
        <v>3.8399999999999997E-2</v>
      </c>
      <c r="M38" s="1" t="s">
        <v>781</v>
      </c>
      <c r="N38" s="1" t="s">
        <v>782</v>
      </c>
      <c r="O38" s="1" t="s">
        <v>788</v>
      </c>
    </row>
    <row r="39" spans="1:15">
      <c r="A39" s="1" t="s">
        <v>780</v>
      </c>
      <c r="B39" s="2" t="s">
        <v>43</v>
      </c>
      <c r="C39" s="28">
        <v>39967.368999999999</v>
      </c>
      <c r="D39" s="1" t="s">
        <v>32</v>
      </c>
      <c r="E39" s="1">
        <f>VLOOKUP(C39,'Active 1'!$C$21:$E$411,3,FALSE)</f>
        <v>-1490.0340304006074</v>
      </c>
      <c r="G39" s="1">
        <v>-1490</v>
      </c>
      <c r="H39" s="1">
        <v>-8.8000000000000005E-3</v>
      </c>
      <c r="M39" s="1" t="s">
        <v>781</v>
      </c>
      <c r="N39" s="1" t="s">
        <v>782</v>
      </c>
      <c r="O39" s="1" t="s">
        <v>788</v>
      </c>
    </row>
    <row r="40" spans="1:15">
      <c r="A40" s="1" t="s">
        <v>780</v>
      </c>
      <c r="B40" s="2" t="s">
        <v>46</v>
      </c>
      <c r="C40" s="28">
        <v>40532.631999999998</v>
      </c>
      <c r="D40" s="1" t="s">
        <v>32</v>
      </c>
      <c r="E40" s="1">
        <f>VLOOKUP(C40,'Active 1'!$C$21:$E$411,3,FALSE)</f>
        <v>-282.53104322120856</v>
      </c>
      <c r="G40" s="1">
        <v>-283</v>
      </c>
      <c r="H40" s="1">
        <v>-9.1000000000000004E-3</v>
      </c>
      <c r="M40" s="1" t="s">
        <v>781</v>
      </c>
      <c r="N40" s="1" t="s">
        <v>782</v>
      </c>
      <c r="O40" s="1" t="s">
        <v>788</v>
      </c>
    </row>
    <row r="41" spans="1:15">
      <c r="A41" s="1" t="s">
        <v>789</v>
      </c>
      <c r="B41" s="2" t="s">
        <v>43</v>
      </c>
      <c r="C41" s="28">
        <v>40664.892</v>
      </c>
      <c r="D41" s="1" t="s">
        <v>32</v>
      </c>
      <c r="E41" s="1">
        <f>VLOOKUP(C41,'Active 1'!$C$21:$E$411,3,FALSE)</f>
        <v>0</v>
      </c>
      <c r="G41" s="1">
        <v>0</v>
      </c>
      <c r="H41" s="1">
        <v>5.0000000000000001E-3</v>
      </c>
      <c r="M41" s="1" t="s">
        <v>790</v>
      </c>
    </row>
    <row r="42" spans="1:15">
      <c r="A42" s="1" t="s">
        <v>784</v>
      </c>
      <c r="B42" s="2" t="s">
        <v>46</v>
      </c>
      <c r="C42" s="28">
        <v>42450.557000000001</v>
      </c>
      <c r="D42" s="1" t="s">
        <v>791</v>
      </c>
      <c r="E42" s="1">
        <f>VLOOKUP(C42,'Active 1'!$C$21:$E$411,3,FALSE)</f>
        <v>3814.5001912414327</v>
      </c>
      <c r="G42" s="1">
        <v>3814</v>
      </c>
      <c r="H42" s="1">
        <v>-4.0000000000000002E-4</v>
      </c>
      <c r="M42" s="1" t="s">
        <v>785</v>
      </c>
      <c r="N42" s="1" t="s">
        <v>782</v>
      </c>
      <c r="O42" s="1" t="s">
        <v>792</v>
      </c>
    </row>
    <row r="43" spans="1:15">
      <c r="A43" s="1" t="s">
        <v>784</v>
      </c>
      <c r="B43" s="2" t="s">
        <v>43</v>
      </c>
      <c r="C43" s="28">
        <v>42451.255499999999</v>
      </c>
      <c r="D43" s="1" t="s">
        <v>791</v>
      </c>
      <c r="E43" s="1">
        <f>VLOOKUP(C43,'Active 1'!$C$21:$E$411,3,FALSE)</f>
        <v>3815.9923123187773</v>
      </c>
      <c r="G43" s="1">
        <v>3816</v>
      </c>
      <c r="H43" s="1">
        <v>-4.1000000000000003E-3</v>
      </c>
      <c r="M43" s="1" t="s">
        <v>785</v>
      </c>
      <c r="N43" s="1" t="s">
        <v>782</v>
      </c>
      <c r="O43" s="1" t="s">
        <v>792</v>
      </c>
    </row>
    <row r="44" spans="1:15">
      <c r="A44" s="1" t="s">
        <v>784</v>
      </c>
      <c r="B44" s="2" t="s">
        <v>46</v>
      </c>
      <c r="C44" s="28">
        <v>42452.430800000002</v>
      </c>
      <c r="D44" s="1" t="s">
        <v>791</v>
      </c>
      <c r="E44" s="1">
        <f>VLOOKUP(C44,'Active 1'!$C$21:$E$411,3,FALSE)</f>
        <v>3818.5029635746268</v>
      </c>
      <c r="G44" s="1">
        <v>3818</v>
      </c>
      <c r="H44" s="1">
        <v>8.9999999999999998E-4</v>
      </c>
      <c r="M44" s="1" t="s">
        <v>785</v>
      </c>
      <c r="N44" s="1" t="s">
        <v>782</v>
      </c>
      <c r="O44" s="1" t="s">
        <v>792</v>
      </c>
    </row>
    <row r="45" spans="1:15">
      <c r="A45" s="1" t="s">
        <v>784</v>
      </c>
      <c r="B45" s="2" t="s">
        <v>43</v>
      </c>
      <c r="C45" s="28">
        <v>42452.662300000004</v>
      </c>
      <c r="D45" s="1" t="s">
        <v>791</v>
      </c>
      <c r="E45" s="1">
        <f>VLOOKUP(C45,'Active 1'!$C$21:$E$411,3,FALSE)</f>
        <v>3818.9974890283252</v>
      </c>
      <c r="G45" s="1">
        <v>3819</v>
      </c>
      <c r="H45" s="1">
        <v>-1.6999999999999999E-3</v>
      </c>
      <c r="M45" s="1" t="s">
        <v>785</v>
      </c>
      <c r="N45" s="1" t="s">
        <v>782</v>
      </c>
      <c r="O45" s="1" t="s">
        <v>792</v>
      </c>
    </row>
    <row r="46" spans="1:15">
      <c r="A46" s="1" t="s">
        <v>784</v>
      </c>
      <c r="B46" s="2" t="s">
        <v>46</v>
      </c>
      <c r="C46" s="28">
        <v>42454.303999999996</v>
      </c>
      <c r="D46" s="1" t="s">
        <v>791</v>
      </c>
      <c r="E46" s="1">
        <f>VLOOKUP(C46,'Active 1'!$C$21:$E$411,3,FALSE)</f>
        <v>3822.504454200367</v>
      </c>
      <c r="G46" s="1">
        <v>3822</v>
      </c>
      <c r="H46" s="1">
        <v>1.6000000000000001E-3</v>
      </c>
      <c r="M46" s="1" t="s">
        <v>785</v>
      </c>
      <c r="N46" s="1" t="s">
        <v>782</v>
      </c>
      <c r="O46" s="1" t="s">
        <v>792</v>
      </c>
    </row>
    <row r="47" spans="1:15">
      <c r="A47" s="1" t="s">
        <v>793</v>
      </c>
      <c r="B47" s="2" t="s">
        <v>46</v>
      </c>
      <c r="C47" s="28">
        <v>42461.326000000001</v>
      </c>
      <c r="D47" s="1" t="s">
        <v>33</v>
      </c>
      <c r="E47" s="1">
        <f>VLOOKUP(C47,'Active 1'!$C$21:$E$411,3,FALSE)</f>
        <v>3837.5047035992825</v>
      </c>
      <c r="G47" s="1">
        <v>3837</v>
      </c>
      <c r="H47" s="1">
        <v>1.6999999999999999E-3</v>
      </c>
      <c r="M47" s="1" t="s">
        <v>794</v>
      </c>
      <c r="N47" s="1" t="s">
        <v>795</v>
      </c>
    </row>
    <row r="48" spans="1:15">
      <c r="A48" s="1" t="s">
        <v>796</v>
      </c>
      <c r="B48" s="2" t="s">
        <v>43</v>
      </c>
      <c r="C48" s="28">
        <v>42464.347999999998</v>
      </c>
      <c r="D48" s="1" t="s">
        <v>33</v>
      </c>
      <c r="E48" s="1">
        <f>VLOOKUP(C48,'Active 1'!$C$21:$E$411,3,FALSE)</f>
        <v>3843.9602367356329</v>
      </c>
      <c r="G48" s="1">
        <v>3844</v>
      </c>
      <c r="H48" s="1">
        <v>-1.9199999999999998E-2</v>
      </c>
      <c r="M48" s="1" t="s">
        <v>797</v>
      </c>
      <c r="N48" s="1" t="s">
        <v>795</v>
      </c>
    </row>
    <row r="49" spans="1:15">
      <c r="A49" s="1" t="s">
        <v>793</v>
      </c>
      <c r="B49" s="2" t="s">
        <v>43</v>
      </c>
      <c r="C49" s="28">
        <v>42464.351000000002</v>
      </c>
      <c r="D49" s="1" t="s">
        <v>33</v>
      </c>
      <c r="E49" s="1">
        <f>VLOOKUP(C49,'Active 1'!$C$21:$E$411,3,FALSE)</f>
        <v>3843.9666452728388</v>
      </c>
      <c r="G49" s="1">
        <v>3844</v>
      </c>
      <c r="H49" s="1">
        <v>-1.6199999999999999E-2</v>
      </c>
      <c r="M49" s="1" t="s">
        <v>794</v>
      </c>
      <c r="N49" s="1" t="s">
        <v>795</v>
      </c>
    </row>
    <row r="50" spans="1:15">
      <c r="A50" s="1" t="s">
        <v>784</v>
      </c>
      <c r="B50" s="2" t="s">
        <v>46</v>
      </c>
      <c r="C50" s="28">
        <v>42472.557999999997</v>
      </c>
      <c r="D50" s="1" t="s">
        <v>791</v>
      </c>
      <c r="E50" s="1">
        <f>VLOOKUP(C50,'Active 1'!$C$21:$E$411,3,FALSE)</f>
        <v>3861.4982668645139</v>
      </c>
      <c r="G50" s="1">
        <v>3861</v>
      </c>
      <c r="H50" s="1">
        <v>-1.2999999999999999E-3</v>
      </c>
      <c r="M50" s="1" t="s">
        <v>785</v>
      </c>
      <c r="N50" s="1" t="s">
        <v>782</v>
      </c>
      <c r="O50" s="1" t="s">
        <v>792</v>
      </c>
    </row>
    <row r="51" spans="1:15">
      <c r="A51" s="1" t="s">
        <v>784</v>
      </c>
      <c r="B51" s="2" t="s">
        <v>46</v>
      </c>
      <c r="C51" s="28">
        <v>42524.517999999996</v>
      </c>
      <c r="D51" s="1" t="s">
        <v>791</v>
      </c>
      <c r="E51" s="1">
        <f>VLOOKUP(C51,'Active 1'!$C$21:$E$411,3,FALSE)</f>
        <v>3972.4941311150324</v>
      </c>
      <c r="G51" s="1">
        <v>3972</v>
      </c>
      <c r="H51" s="1">
        <v>-3.3999999999999998E-3</v>
      </c>
      <c r="M51" s="1" t="s">
        <v>785</v>
      </c>
      <c r="N51" s="1" t="s">
        <v>782</v>
      </c>
      <c r="O51" s="1" t="s">
        <v>792</v>
      </c>
    </row>
    <row r="52" spans="1:15">
      <c r="A52" s="1" t="s">
        <v>793</v>
      </c>
      <c r="B52" s="2" t="s">
        <v>46</v>
      </c>
      <c r="C52" s="28">
        <v>44298.284</v>
      </c>
      <c r="D52" s="1" t="s">
        <v>33</v>
      </c>
      <c r="E52" s="1">
        <f>VLOOKUP(C52,'Active 1'!$C$21:$E$411,3,FALSE)</f>
        <v>7761.5759276544504</v>
      </c>
      <c r="G52" s="1">
        <v>7761</v>
      </c>
      <c r="H52" s="1">
        <v>2.9399999999999999E-2</v>
      </c>
      <c r="M52" s="1" t="s">
        <v>794</v>
      </c>
      <c r="N52" s="1" t="s">
        <v>798</v>
      </c>
    </row>
    <row r="53" spans="1:15">
      <c r="A53" s="1" t="s">
        <v>799</v>
      </c>
      <c r="B53" s="2" t="s">
        <v>46</v>
      </c>
      <c r="C53" s="28">
        <v>46118.341</v>
      </c>
      <c r="D53" s="1" t="s">
        <v>33</v>
      </c>
      <c r="E53" s="1">
        <f>VLOOKUP(C53,'Active 1'!$C$21:$E$411,3,FALSE)</f>
        <v>11649.543589321285</v>
      </c>
      <c r="G53" s="1">
        <v>11649</v>
      </c>
      <c r="H53" s="1">
        <v>8.6E-3</v>
      </c>
      <c r="M53" s="1" t="s">
        <v>800</v>
      </c>
      <c r="N53" s="1" t="s">
        <v>801</v>
      </c>
    </row>
    <row r="54" spans="1:15">
      <c r="A54" s="1" t="s">
        <v>802</v>
      </c>
      <c r="B54" s="2" t="s">
        <v>43</v>
      </c>
      <c r="C54" s="28">
        <v>46857.257100000003</v>
      </c>
      <c r="D54" s="1" t="s">
        <v>791</v>
      </c>
      <c r="E54" s="1">
        <f>VLOOKUP(C54,'Active 1'!$C$21:$E$411,3,FALSE)</f>
        <v>13228.00069340373</v>
      </c>
      <c r="G54" s="1">
        <v>13228</v>
      </c>
      <c r="H54" s="1">
        <v>-1.3899999999999999E-2</v>
      </c>
      <c r="M54" s="1" t="s">
        <v>803</v>
      </c>
      <c r="N54" s="1" t="s">
        <v>804</v>
      </c>
    </row>
    <row r="55" spans="1:15">
      <c r="A55" s="1" t="s">
        <v>802</v>
      </c>
      <c r="B55" s="2" t="s">
        <v>43</v>
      </c>
      <c r="C55" s="28">
        <v>46859.130400000002</v>
      </c>
      <c r="D55" s="1" t="s">
        <v>791</v>
      </c>
      <c r="E55" s="1">
        <f>VLOOKUP(C55,'Active 1'!$C$21:$E$411,3,FALSE)</f>
        <v>13232.002397647388</v>
      </c>
      <c r="G55" s="1">
        <v>13232</v>
      </c>
      <c r="H55" s="1">
        <v>-1.3100000000000001E-2</v>
      </c>
      <c r="M55" s="1" t="s">
        <v>803</v>
      </c>
      <c r="N55" s="1" t="s">
        <v>804</v>
      </c>
    </row>
    <row r="56" spans="1:15">
      <c r="A56" s="1" t="s">
        <v>802</v>
      </c>
      <c r="B56" s="2" t="s">
        <v>43</v>
      </c>
      <c r="C56" s="28">
        <v>46860.065000000002</v>
      </c>
      <c r="D56" s="1" t="s">
        <v>791</v>
      </c>
      <c r="E56" s="1">
        <f>VLOOKUP(C56,'Active 1'!$C$21:$E$411,3,FALSE)</f>
        <v>13233.998870602134</v>
      </c>
      <c r="G56" s="1">
        <v>13234</v>
      </c>
      <c r="H56" s="1">
        <v>-1.47E-2</v>
      </c>
      <c r="M56" s="1" t="s">
        <v>803</v>
      </c>
      <c r="N56" s="1" t="s">
        <v>804</v>
      </c>
    </row>
    <row r="57" spans="1:15">
      <c r="A57" s="1" t="s">
        <v>802</v>
      </c>
      <c r="B57" s="2" t="s">
        <v>46</v>
      </c>
      <c r="C57" s="28">
        <v>46885.112099999998</v>
      </c>
      <c r="D57" s="1" t="s">
        <v>791</v>
      </c>
      <c r="E57" s="1">
        <f>VLOOKUP(C57,'Active 1'!$C$21:$E$411,3,FALSE)</f>
        <v>13287.503961277052</v>
      </c>
      <c r="G57" s="1">
        <v>13287</v>
      </c>
      <c r="H57" s="1">
        <v>-1.23E-2</v>
      </c>
      <c r="M57" s="1" t="s">
        <v>803</v>
      </c>
      <c r="N57" s="1" t="s">
        <v>804</v>
      </c>
    </row>
    <row r="58" spans="1:15">
      <c r="A58" s="1" t="s">
        <v>802</v>
      </c>
      <c r="B58" s="2" t="s">
        <v>46</v>
      </c>
      <c r="C58" s="28">
        <v>46886.049299999999</v>
      </c>
      <c r="D58" s="1" t="s">
        <v>791</v>
      </c>
      <c r="E58" s="1">
        <f>VLOOKUP(C58,'Active 1'!$C$21:$E$411,3,FALSE)</f>
        <v>13289.505988297367</v>
      </c>
      <c r="G58" s="1">
        <v>13289</v>
      </c>
      <c r="H58" s="1">
        <v>-1.14E-2</v>
      </c>
      <c r="M58" s="1" t="s">
        <v>803</v>
      </c>
      <c r="N58" s="1" t="s">
        <v>804</v>
      </c>
    </row>
    <row r="59" spans="1:15">
      <c r="A59" s="1" t="s">
        <v>802</v>
      </c>
      <c r="B59" s="2" t="s">
        <v>46</v>
      </c>
      <c r="C59" s="28">
        <v>47118.239300000001</v>
      </c>
      <c r="D59" s="1" t="s">
        <v>791</v>
      </c>
      <c r="E59" s="1">
        <f>VLOOKUP(C59,'Active 1'!$C$21:$E$411,3,FALSE)</f>
        <v>13785.505405547723</v>
      </c>
      <c r="G59" s="1">
        <v>13785</v>
      </c>
      <c r="H59" s="1">
        <v>-1.24E-2</v>
      </c>
      <c r="M59" s="1" t="s">
        <v>803</v>
      </c>
      <c r="N59" s="1" t="s">
        <v>804</v>
      </c>
    </row>
    <row r="60" spans="1:15">
      <c r="A60" s="1" t="s">
        <v>805</v>
      </c>
      <c r="B60" s="2" t="s">
        <v>43</v>
      </c>
      <c r="C60" s="28">
        <v>47206.472000000002</v>
      </c>
      <c r="D60" s="1" t="s">
        <v>33</v>
      </c>
      <c r="E60" s="1">
        <f>VLOOKUP(C60,'Active 1'!$C$21:$E$411,3,FALSE)</f>
        <v>13973.986252192391</v>
      </c>
      <c r="G60" s="1">
        <v>13974</v>
      </c>
      <c r="H60" s="1">
        <v>-2.1700000000000001E-2</v>
      </c>
      <c r="M60" s="1" t="s">
        <v>806</v>
      </c>
      <c r="N60" s="1" t="s">
        <v>807</v>
      </c>
    </row>
    <row r="61" spans="1:15">
      <c r="A61" s="1" t="s">
        <v>805</v>
      </c>
      <c r="B61" s="2" t="s">
        <v>43</v>
      </c>
      <c r="C61" s="28">
        <v>47214.438000000002</v>
      </c>
      <c r="D61" s="1" t="s">
        <v>33</v>
      </c>
      <c r="E61" s="1">
        <f>VLOOKUP(C61,'Active 1'!$C$21:$E$411,3,FALSE)</f>
        <v>13991.00305462926</v>
      </c>
      <c r="G61" s="1">
        <v>13991</v>
      </c>
      <c r="H61" s="1">
        <v>-1.3899999999999999E-2</v>
      </c>
      <c r="M61" s="1" t="s">
        <v>806</v>
      </c>
      <c r="N61" s="1" t="s">
        <v>807</v>
      </c>
    </row>
    <row r="62" spans="1:15">
      <c r="A62" s="1" t="s">
        <v>805</v>
      </c>
      <c r="B62" s="2" t="s">
        <v>46</v>
      </c>
      <c r="C62" s="28">
        <v>47233.4</v>
      </c>
      <c r="D62" s="1" t="s">
        <v>33</v>
      </c>
      <c r="E62" s="1">
        <f>VLOOKUP(C62,'Active 1'!$C$21:$E$411,3,FALSE)</f>
        <v>14031.509282071875</v>
      </c>
      <c r="G62" s="1">
        <v>14031</v>
      </c>
      <c r="H62" s="1">
        <v>-1.09E-2</v>
      </c>
      <c r="M62" s="1" t="s">
        <v>806</v>
      </c>
      <c r="N62" s="1" t="s">
        <v>808</v>
      </c>
    </row>
    <row r="63" spans="1:15">
      <c r="A63" s="1" t="s">
        <v>805</v>
      </c>
      <c r="B63" s="2" t="s">
        <v>46</v>
      </c>
      <c r="C63" s="28">
        <v>47270.368999999999</v>
      </c>
      <c r="D63" s="1" t="s">
        <v>33</v>
      </c>
      <c r="E63" s="1">
        <f>VLOOKUP(C63,'Active 1'!$C$21:$E$411,3,FALSE)</f>
        <v>14110.481685949419</v>
      </c>
      <c r="G63" s="1">
        <v>14110</v>
      </c>
      <c r="H63" s="1">
        <v>-2.4E-2</v>
      </c>
      <c r="M63" s="1" t="s">
        <v>806</v>
      </c>
      <c r="N63" s="1" t="s">
        <v>808</v>
      </c>
    </row>
    <row r="64" spans="1:15">
      <c r="A64" s="1" t="s">
        <v>805</v>
      </c>
      <c r="B64" s="2" t="s">
        <v>43</v>
      </c>
      <c r="C64" s="28">
        <v>47590.34</v>
      </c>
      <c r="D64" s="1" t="s">
        <v>33</v>
      </c>
      <c r="E64" s="1">
        <f>VLOOKUP(C64,'Active 1'!$C$21:$E$411,3,FALSE)</f>
        <v>14793.997037760482</v>
      </c>
      <c r="G64" s="1">
        <v>14794</v>
      </c>
      <c r="H64" s="1">
        <v>-1.78E-2</v>
      </c>
      <c r="M64" s="1" t="s">
        <v>806</v>
      </c>
      <c r="N64" s="1" t="s">
        <v>809</v>
      </c>
    </row>
    <row r="65" spans="1:14">
      <c r="A65" s="1" t="s">
        <v>805</v>
      </c>
      <c r="B65" s="2" t="s">
        <v>43</v>
      </c>
      <c r="C65" s="28">
        <v>47597.358</v>
      </c>
      <c r="D65" s="1" t="s">
        <v>33</v>
      </c>
      <c r="E65" s="1">
        <f>VLOOKUP(C65,'Active 1'!$C$21:$E$411,3,FALSE)</f>
        <v>14808.988742443134</v>
      </c>
      <c r="G65" s="1">
        <v>14809</v>
      </c>
      <c r="H65" s="1">
        <v>-2.1700000000000001E-2</v>
      </c>
      <c r="M65" s="1" t="s">
        <v>806</v>
      </c>
      <c r="N65" s="1" t="s">
        <v>809</v>
      </c>
    </row>
    <row r="66" spans="1:14">
      <c r="A66" s="1" t="s">
        <v>805</v>
      </c>
      <c r="B66" s="2" t="s">
        <v>43</v>
      </c>
      <c r="C66" s="28">
        <v>47612.358</v>
      </c>
      <c r="D66" s="1" t="s">
        <v>33</v>
      </c>
      <c r="E66" s="1">
        <f>VLOOKUP(C66,'Active 1'!$C$21:$E$411,3,FALSE)</f>
        <v>14841.031428427696</v>
      </c>
      <c r="G66" s="1">
        <v>14841</v>
      </c>
      <c r="H66" s="1">
        <v>-1.8E-3</v>
      </c>
      <c r="M66" s="1" t="s">
        <v>806</v>
      </c>
      <c r="N66" s="1" t="s">
        <v>809</v>
      </c>
    </row>
    <row r="67" spans="1:14">
      <c r="A67" s="1" t="s">
        <v>805</v>
      </c>
      <c r="B67" s="2" t="s">
        <v>43</v>
      </c>
      <c r="C67" s="28">
        <v>47956.425999999999</v>
      </c>
      <c r="D67" s="1" t="s">
        <v>33</v>
      </c>
      <c r="E67" s="1">
        <f>VLOOKUP(C67,'Active 1'!$C$21:$E$411,3,FALSE)</f>
        <v>15576.022287183427</v>
      </c>
      <c r="G67" s="1">
        <v>15576</v>
      </c>
      <c r="H67" s="1">
        <v>-7.1999999999999998E-3</v>
      </c>
      <c r="M67" s="1" t="s">
        <v>806</v>
      </c>
      <c r="N67" s="1" t="s">
        <v>810</v>
      </c>
    </row>
    <row r="68" spans="1:14">
      <c r="A68" s="1" t="s">
        <v>805</v>
      </c>
      <c r="B68" s="2" t="s">
        <v>46</v>
      </c>
      <c r="C68" s="28">
        <v>47968.356</v>
      </c>
      <c r="D68" s="1" t="s">
        <v>33</v>
      </c>
      <c r="E68" s="1">
        <f>VLOOKUP(C68,'Active 1'!$C$21:$E$411,3,FALSE)</f>
        <v>15601.506903436482</v>
      </c>
      <c r="G68" s="1">
        <v>15601</v>
      </c>
      <c r="H68" s="1">
        <v>-1.43E-2</v>
      </c>
      <c r="M68" s="1" t="s">
        <v>806</v>
      </c>
      <c r="N68" s="1" t="s">
        <v>810</v>
      </c>
    </row>
    <row r="69" spans="1:14">
      <c r="A69" s="1" t="s">
        <v>805</v>
      </c>
      <c r="B69" s="2" t="s">
        <v>46</v>
      </c>
      <c r="C69" s="28">
        <v>47983.334000000003</v>
      </c>
      <c r="D69" s="1" t="s">
        <v>33</v>
      </c>
      <c r="E69" s="1">
        <f>VLOOKUP(C69,'Active 1'!$C$21:$E$411,3,FALSE)</f>
        <v>15633.502593481606</v>
      </c>
      <c r="G69" s="1">
        <v>15633</v>
      </c>
      <c r="H69" s="1">
        <v>-1.6400000000000001E-2</v>
      </c>
      <c r="M69" s="1" t="s">
        <v>806</v>
      </c>
      <c r="N69" s="1" t="s">
        <v>811</v>
      </c>
    </row>
    <row r="70" spans="1:14">
      <c r="A70" s="1" t="s">
        <v>805</v>
      </c>
      <c r="B70" s="2" t="s">
        <v>46</v>
      </c>
      <c r="C70" s="28">
        <v>48011.42</v>
      </c>
      <c r="D70" s="1" t="s">
        <v>33</v>
      </c>
      <c r="E70" s="1">
        <f>VLOOKUP(C70,'Active 1'!$C$21:$E$411,3,FALSE)</f>
        <v>15693.499318719088</v>
      </c>
      <c r="G70" s="1">
        <v>15693</v>
      </c>
      <c r="H70" s="1">
        <v>-1.7999999999999999E-2</v>
      </c>
      <c r="M70" s="1" t="s">
        <v>806</v>
      </c>
      <c r="N70" s="1" t="s">
        <v>811</v>
      </c>
    </row>
    <row r="71" spans="1:14">
      <c r="A71" s="1" t="s">
        <v>805</v>
      </c>
      <c r="B71" s="2" t="s">
        <v>43</v>
      </c>
      <c r="C71" s="28">
        <v>48015.400999999998</v>
      </c>
      <c r="D71" s="1" t="s">
        <v>33</v>
      </c>
      <c r="E71" s="1">
        <f>VLOOKUP(C71,'Active 1'!$C$21:$E$411,3,FALSE)</f>
        <v>15702.003447579391</v>
      </c>
      <c r="G71" s="1">
        <v>15702</v>
      </c>
      <c r="H71" s="1">
        <v>-1.6199999999999999E-2</v>
      </c>
      <c r="M71" s="1" t="s">
        <v>806</v>
      </c>
      <c r="N71" s="1" t="s">
        <v>811</v>
      </c>
    </row>
    <row r="72" spans="1:14">
      <c r="A72" s="1" t="s">
        <v>805</v>
      </c>
      <c r="B72" s="2" t="s">
        <v>43</v>
      </c>
      <c r="C72" s="28">
        <v>48331.394999999997</v>
      </c>
      <c r="D72" s="1" t="s">
        <v>33</v>
      </c>
      <c r="E72" s="1">
        <f>VLOOKUP(C72,'Active 1'!$C$21:$E$411,3,FALSE)</f>
        <v>16377.023215246416</v>
      </c>
      <c r="G72" s="1">
        <v>16377</v>
      </c>
      <c r="H72" s="1">
        <v>-7.9000000000000008E-3</v>
      </c>
      <c r="M72" s="1" t="s">
        <v>806</v>
      </c>
      <c r="N72" s="1" t="s">
        <v>812</v>
      </c>
    </row>
    <row r="73" spans="1:14">
      <c r="A73" s="1" t="s">
        <v>805</v>
      </c>
      <c r="B73" s="2" t="s">
        <v>43</v>
      </c>
      <c r="C73" s="28">
        <v>48361.358999999997</v>
      </c>
      <c r="D73" s="1" t="s">
        <v>33</v>
      </c>
      <c r="E73" s="1">
        <f>VLOOKUP(C73,'Active 1'!$C$21:$E$411,3,FALSE)</f>
        <v>16441.031684769176</v>
      </c>
      <c r="G73" s="1">
        <v>16441</v>
      </c>
      <c r="H73" s="1">
        <v>-4.0000000000000001E-3</v>
      </c>
      <c r="M73" s="1" t="s">
        <v>806</v>
      </c>
      <c r="N73" s="1" t="s">
        <v>812</v>
      </c>
    </row>
    <row r="74" spans="1:14">
      <c r="A74" s="1" t="s">
        <v>805</v>
      </c>
      <c r="B74" s="2" t="s">
        <v>43</v>
      </c>
      <c r="C74" s="28">
        <v>48677.332999999999</v>
      </c>
      <c r="D74" s="1" t="s">
        <v>33</v>
      </c>
      <c r="E74" s="1">
        <f>VLOOKUP(C74,'Active 1'!$C$21:$E$411,3,FALSE)</f>
        <v>17116.008728854897</v>
      </c>
      <c r="G74" s="1">
        <v>17116</v>
      </c>
      <c r="H74" s="1">
        <v>-1.5699999999999999E-2</v>
      </c>
      <c r="M74" s="1" t="s">
        <v>806</v>
      </c>
      <c r="N74" s="1" t="s">
        <v>813</v>
      </c>
    </row>
    <row r="75" spans="1:14">
      <c r="A75" s="1" t="s">
        <v>805</v>
      </c>
      <c r="B75" s="2" t="s">
        <v>46</v>
      </c>
      <c r="C75" s="28">
        <v>48688.332999999999</v>
      </c>
      <c r="D75" s="1" t="s">
        <v>33</v>
      </c>
      <c r="E75" s="1">
        <f>VLOOKUP(C75,'Active 1'!$C$21:$E$411,3,FALSE)</f>
        <v>17139.506698576908</v>
      </c>
      <c r="G75" s="1">
        <v>17139</v>
      </c>
      <c r="H75" s="1">
        <v>-1.67E-2</v>
      </c>
      <c r="M75" s="1" t="s">
        <v>806</v>
      </c>
      <c r="N75" s="1" t="s">
        <v>814</v>
      </c>
    </row>
    <row r="76" spans="1:14">
      <c r="A76" s="1" t="s">
        <v>805</v>
      </c>
      <c r="B76" s="2" t="s">
        <v>43</v>
      </c>
      <c r="C76" s="28">
        <v>48720.383000000002</v>
      </c>
      <c r="D76" s="1" t="s">
        <v>33</v>
      </c>
      <c r="E76" s="1">
        <f>VLOOKUP(C76,'Active 1'!$C$21:$E$411,3,FALSE)</f>
        <v>17207.971237630591</v>
      </c>
      <c r="G76" s="1">
        <v>17208</v>
      </c>
      <c r="H76" s="1">
        <v>-3.3399999999999999E-2</v>
      </c>
      <c r="M76" s="1" t="s">
        <v>806</v>
      </c>
      <c r="N76" s="1" t="s">
        <v>814</v>
      </c>
    </row>
    <row r="77" spans="1:14">
      <c r="A77" s="1" t="s">
        <v>805</v>
      </c>
      <c r="B77" s="2" t="s">
        <v>46</v>
      </c>
      <c r="C77" s="28">
        <v>48739.353000000003</v>
      </c>
      <c r="D77" s="1" t="s">
        <v>33</v>
      </c>
      <c r="E77" s="1">
        <f>VLOOKUP(C77,'Active 1'!$C$21:$E$411,3,FALSE)</f>
        <v>17248.494554505738</v>
      </c>
      <c r="G77" s="1">
        <v>17248</v>
      </c>
      <c r="H77" s="1">
        <v>-2.2499999999999999E-2</v>
      </c>
      <c r="M77" s="1" t="s">
        <v>806</v>
      </c>
      <c r="N77" s="1" t="s">
        <v>814</v>
      </c>
    </row>
    <row r="78" spans="1:14">
      <c r="A78" s="1" t="s">
        <v>805</v>
      </c>
      <c r="B78" s="2" t="s">
        <v>46</v>
      </c>
      <c r="C78" s="28">
        <v>48753.392</v>
      </c>
      <c r="D78" s="1" t="s">
        <v>33</v>
      </c>
      <c r="E78" s="1">
        <f>VLOOKUP(C78,'Active 1'!$C$21:$E$411,3,FALSE)</f>
        <v>17278.484372408213</v>
      </c>
      <c r="G78" s="1">
        <v>17278</v>
      </c>
      <c r="H78" s="1">
        <v>-2.7300000000000001E-2</v>
      </c>
      <c r="M78" s="1" t="s">
        <v>806</v>
      </c>
      <c r="N78" s="1" t="s">
        <v>814</v>
      </c>
    </row>
    <row r="79" spans="1:14">
      <c r="A79" s="1" t="s">
        <v>805</v>
      </c>
      <c r="B79" s="2" t="s">
        <v>46</v>
      </c>
      <c r="C79" s="28">
        <v>48760.421999999999</v>
      </c>
      <c r="D79" s="1" t="s">
        <v>33</v>
      </c>
      <c r="E79" s="1">
        <f>VLOOKUP(C79,'Active 1'!$C$21:$E$411,3,FALSE)</f>
        <v>17293.501711239642</v>
      </c>
      <c r="G79" s="1">
        <v>17293</v>
      </c>
      <c r="H79" s="1">
        <v>-1.9199999999999998E-2</v>
      </c>
      <c r="M79" s="1" t="s">
        <v>806</v>
      </c>
      <c r="N79" s="1" t="s">
        <v>814</v>
      </c>
    </row>
    <row r="80" spans="1:14">
      <c r="A80" s="1" t="s">
        <v>805</v>
      </c>
      <c r="B80" s="2" t="s">
        <v>46</v>
      </c>
      <c r="C80" s="28">
        <v>49055.351999999999</v>
      </c>
      <c r="D80" s="1" t="s">
        <v>33</v>
      </c>
      <c r="E80" s="1">
        <f>VLOOKUP(C80,'Active 1'!$C$21:$E$411,3,FALSE)</f>
        <v>17923.525003068084</v>
      </c>
      <c r="G80" s="1">
        <v>17923</v>
      </c>
      <c r="H80" s="1">
        <v>-9.1999999999999998E-3</v>
      </c>
      <c r="M80" s="1" t="s">
        <v>806</v>
      </c>
      <c r="N80" s="1" t="s">
        <v>815</v>
      </c>
    </row>
    <row r="81" spans="1:14">
      <c r="A81" s="1" t="s">
        <v>805</v>
      </c>
      <c r="B81" s="2" t="s">
        <v>46</v>
      </c>
      <c r="C81" s="28">
        <v>49076.409</v>
      </c>
      <c r="D81" s="1" t="s">
        <v>33</v>
      </c>
      <c r="E81" s="1">
        <f>VLOOKUP(C81,'Active 1'!$C$21:$E$411,3,FALSE)</f>
        <v>17968.506525653214</v>
      </c>
      <c r="G81" s="1">
        <v>17968</v>
      </c>
      <c r="H81" s="1">
        <v>-1.7899999999999999E-2</v>
      </c>
      <c r="M81" s="1" t="s">
        <v>806</v>
      </c>
      <c r="N81" s="1" t="s">
        <v>816</v>
      </c>
    </row>
    <row r="82" spans="1:14">
      <c r="A82" s="1" t="s">
        <v>805</v>
      </c>
      <c r="B82" s="2" t="s">
        <v>46</v>
      </c>
      <c r="C82" s="28">
        <v>49092.330999999998</v>
      </c>
      <c r="D82" s="1" t="s">
        <v>33</v>
      </c>
      <c r="E82" s="1">
        <f>VLOOKUP(C82,'Active 1'!$C$21:$E$411,3,FALSE)</f>
        <v>18002.518768736289</v>
      </c>
      <c r="G82" s="1">
        <v>18002</v>
      </c>
      <c r="H82" s="1">
        <v>-1.23E-2</v>
      </c>
      <c r="M82" s="1" t="s">
        <v>806</v>
      </c>
      <c r="N82" s="1" t="s">
        <v>816</v>
      </c>
    </row>
    <row r="83" spans="1:14">
      <c r="A83" s="1" t="s">
        <v>805</v>
      </c>
      <c r="B83" s="2" t="s">
        <v>46</v>
      </c>
      <c r="C83" s="28">
        <v>49421.417000000001</v>
      </c>
      <c r="D83" s="1" t="s">
        <v>33</v>
      </c>
      <c r="E83" s="1">
        <f>VLOOKUP(C83,'Active 1'!$C$21:$E$411,3,FALSE)</f>
        <v>18705.505392730651</v>
      </c>
      <c r="G83" s="1">
        <v>18705</v>
      </c>
      <c r="H83" s="1">
        <v>-1.95E-2</v>
      </c>
      <c r="M83" s="1" t="s">
        <v>806</v>
      </c>
      <c r="N83" s="1" t="s">
        <v>817</v>
      </c>
    </row>
    <row r="84" spans="1:14">
      <c r="A84" s="1" t="s">
        <v>805</v>
      </c>
      <c r="B84" s="2" t="s">
        <v>46</v>
      </c>
      <c r="C84" s="28">
        <v>49472.447999999997</v>
      </c>
      <c r="D84" s="1" t="s">
        <v>33</v>
      </c>
      <c r="E84" s="1">
        <f>VLOOKUP(C84,'Active 1'!$C$21:$E$411,3,FALSE)</f>
        <v>18814.516746629182</v>
      </c>
      <c r="G84" s="1">
        <v>18814</v>
      </c>
      <c r="H84" s="1">
        <v>-1.44E-2</v>
      </c>
      <c r="M84" s="1" t="s">
        <v>806</v>
      </c>
      <c r="N84" s="1" t="s">
        <v>817</v>
      </c>
    </row>
    <row r="85" spans="1:14">
      <c r="A85" s="1" t="s">
        <v>805</v>
      </c>
      <c r="B85" s="2" t="s">
        <v>43</v>
      </c>
      <c r="C85" s="28">
        <v>49484.377999999997</v>
      </c>
      <c r="D85" s="1" t="s">
        <v>33</v>
      </c>
      <c r="E85" s="1">
        <f>VLOOKUP(C85,'Active 1'!$C$21:$E$411,3,FALSE)</f>
        <v>18840.001362882238</v>
      </c>
      <c r="G85" s="1">
        <v>18840</v>
      </c>
      <c r="H85" s="1">
        <v>-2.1700000000000001E-2</v>
      </c>
      <c r="M85" s="1" t="s">
        <v>806</v>
      </c>
      <c r="N85" s="1" t="s">
        <v>817</v>
      </c>
    </row>
    <row r="86" spans="1:14">
      <c r="A86" s="1" t="s">
        <v>805</v>
      </c>
      <c r="B86" s="2" t="s">
        <v>43</v>
      </c>
      <c r="C86" s="28">
        <v>49778.362999999998</v>
      </c>
      <c r="D86" s="1" t="s">
        <v>33</v>
      </c>
      <c r="E86" s="1">
        <f>VLOOKUP(C86,'Active 1'!$C$21:$E$411,3,FALSE)</f>
        <v>19468.005965493652</v>
      </c>
      <c r="G86" s="1">
        <v>19468</v>
      </c>
      <c r="H86" s="1">
        <v>-2.0400000000000001E-2</v>
      </c>
      <c r="M86" s="1" t="s">
        <v>806</v>
      </c>
      <c r="N86" s="1" t="s">
        <v>818</v>
      </c>
    </row>
    <row r="87" spans="1:14">
      <c r="A87" s="1" t="s">
        <v>805</v>
      </c>
      <c r="B87" s="2" t="s">
        <v>43</v>
      </c>
      <c r="C87" s="28">
        <v>49793.347000000002</v>
      </c>
      <c r="D87" s="1" t="s">
        <v>33</v>
      </c>
      <c r="E87" s="1">
        <f>VLOOKUP(C87,'Active 1'!$C$21:$E$411,3,FALSE)</f>
        <v>19500.014472613173</v>
      </c>
      <c r="G87" s="1">
        <v>19500</v>
      </c>
      <c r="H87" s="1">
        <v>-1.6500000000000001E-2</v>
      </c>
      <c r="M87" s="1" t="s">
        <v>806</v>
      </c>
      <c r="N87" s="1" t="s">
        <v>818</v>
      </c>
    </row>
    <row r="88" spans="1:14">
      <c r="A88" s="1" t="s">
        <v>819</v>
      </c>
      <c r="B88" s="2" t="s">
        <v>43</v>
      </c>
      <c r="C88" s="28">
        <v>49799.434000000001</v>
      </c>
      <c r="D88" s="1" t="s">
        <v>33</v>
      </c>
      <c r="E88" s="1">
        <f>VLOOKUP(C88,'Active 1'!$C$21:$E$411,3,FALSE)</f>
        <v>19513.017394585706</v>
      </c>
      <c r="G88" s="1">
        <v>19513</v>
      </c>
      <c r="H88" s="1">
        <v>-1.52E-2</v>
      </c>
      <c r="M88" s="1" t="s">
        <v>820</v>
      </c>
      <c r="N88" s="1" t="s">
        <v>821</v>
      </c>
    </row>
    <row r="89" spans="1:14">
      <c r="A89" s="1" t="s">
        <v>805</v>
      </c>
      <c r="B89" s="2" t="s">
        <v>43</v>
      </c>
      <c r="C89" s="28">
        <v>49836.413</v>
      </c>
      <c r="D89" s="1" t="s">
        <v>33</v>
      </c>
      <c r="E89" s="1">
        <f>VLOOKUP(C89,'Active 1'!$C$21:$E$411,3,FALSE)</f>
        <v>19592.011160253911</v>
      </c>
      <c r="G89" s="1">
        <v>19592</v>
      </c>
      <c r="H89" s="1">
        <v>-1.8200000000000001E-2</v>
      </c>
      <c r="M89" s="1" t="s">
        <v>806</v>
      </c>
      <c r="N89" s="1" t="s">
        <v>822</v>
      </c>
    </row>
    <row r="90" spans="1:14">
      <c r="A90" s="1" t="s">
        <v>793</v>
      </c>
      <c r="B90" s="2" t="s">
        <v>46</v>
      </c>
      <c r="C90" s="28">
        <v>49840.394500000002</v>
      </c>
      <c r="D90" s="1" t="s">
        <v>49</v>
      </c>
      <c r="E90" s="1">
        <f>VLOOKUP(C90,'Active 1'!$C$21:$E$411,3,FALSE)</f>
        <v>19600.516357203749</v>
      </c>
      <c r="G90" s="1">
        <v>19600</v>
      </c>
      <c r="H90" s="1">
        <v>-1.5699999999999999E-2</v>
      </c>
      <c r="M90" s="1" t="s">
        <v>794</v>
      </c>
      <c r="N90" s="1" t="s">
        <v>822</v>
      </c>
    </row>
    <row r="91" spans="1:14">
      <c r="A91" s="1" t="s">
        <v>805</v>
      </c>
      <c r="B91" s="2" t="s">
        <v>46</v>
      </c>
      <c r="C91" s="28">
        <v>50141.398999999998</v>
      </c>
      <c r="D91" s="1" t="s">
        <v>33</v>
      </c>
      <c r="E91" s="1">
        <f>VLOOKUP(C91,'Active 1'!$C$21:$E$411,3,FALSE)</f>
        <v>20243.515868766397</v>
      </c>
      <c r="G91" s="1">
        <v>20243</v>
      </c>
      <c r="H91" s="1">
        <v>-1.6899999999999998E-2</v>
      </c>
      <c r="M91" s="1" t="s">
        <v>806</v>
      </c>
      <c r="N91" s="1" t="s">
        <v>823</v>
      </c>
    </row>
    <row r="92" spans="1:14">
      <c r="A92" s="1" t="s">
        <v>805</v>
      </c>
      <c r="B92" s="2" t="s">
        <v>46</v>
      </c>
      <c r="C92" s="28">
        <v>50192.406999999999</v>
      </c>
      <c r="D92" s="1" t="s">
        <v>33</v>
      </c>
      <c r="E92" s="1">
        <f>VLOOKUP(C92,'Active 1'!$C$21:$E$411,3,FALSE)</f>
        <v>20352.478090546436</v>
      </c>
      <c r="G92" s="1">
        <v>20352</v>
      </c>
      <c r="H92" s="1">
        <v>-3.4700000000000002E-2</v>
      </c>
      <c r="M92" s="1" t="s">
        <v>806</v>
      </c>
      <c r="N92" s="1" t="s">
        <v>824</v>
      </c>
    </row>
    <row r="93" spans="1:14">
      <c r="A93" s="1" t="s">
        <v>805</v>
      </c>
      <c r="B93" s="2" t="s">
        <v>46</v>
      </c>
      <c r="C93" s="28">
        <v>50502.33</v>
      </c>
      <c r="D93" s="1" t="s">
        <v>33</v>
      </c>
      <c r="E93" s="1">
        <f>VLOOKUP(C93,'Active 1'!$C$21:$E$411,3,FALSE)</f>
        <v>21014.529115105983</v>
      </c>
      <c r="G93" s="1">
        <v>21014</v>
      </c>
      <c r="H93" s="1">
        <v>-1.18E-2</v>
      </c>
      <c r="M93" s="1" t="s">
        <v>806</v>
      </c>
      <c r="N93" s="1" t="s">
        <v>825</v>
      </c>
    </row>
    <row r="94" spans="1:14">
      <c r="A94" s="1" t="s">
        <v>805</v>
      </c>
      <c r="B94" s="2" t="s">
        <v>46</v>
      </c>
      <c r="C94" s="28">
        <v>50517.315000000002</v>
      </c>
      <c r="D94" s="1" t="s">
        <v>33</v>
      </c>
      <c r="E94" s="1">
        <f>VLOOKUP(C94,'Active 1'!$C$21:$E$411,3,FALSE)</f>
        <v>21046.53975840456</v>
      </c>
      <c r="G94" s="1">
        <v>21046</v>
      </c>
      <c r="H94" s="1">
        <v>-6.7999999999999996E-3</v>
      </c>
      <c r="M94" s="1" t="s">
        <v>806</v>
      </c>
      <c r="N94" s="1" t="s">
        <v>825</v>
      </c>
    </row>
    <row r="95" spans="1:14">
      <c r="A95" s="1" t="s">
        <v>826</v>
      </c>
      <c r="B95" s="2" t="s">
        <v>43</v>
      </c>
      <c r="C95" s="28">
        <v>50545.623</v>
      </c>
      <c r="D95" s="1" t="s">
        <v>827</v>
      </c>
      <c r="E95" s="1">
        <f>VLOOKUP(C95,'Active 1'!$C$21:$E$411,3,FALSE)</f>
        <v>21107.010715394619</v>
      </c>
      <c r="G95" s="1">
        <v>21107</v>
      </c>
      <c r="H95" s="1">
        <v>-2.06E-2</v>
      </c>
      <c r="M95" s="1" t="s">
        <v>828</v>
      </c>
      <c r="N95" s="1" t="s">
        <v>829</v>
      </c>
    </row>
    <row r="96" spans="1:14">
      <c r="A96" s="1" t="s">
        <v>805</v>
      </c>
      <c r="B96" s="2" t="s">
        <v>43</v>
      </c>
      <c r="C96" s="28">
        <v>50556.387999999999</v>
      </c>
      <c r="D96" s="1" t="s">
        <v>33</v>
      </c>
      <c r="E96" s="1">
        <f>VLOOKUP(C96,'Active 1'!$C$21:$E$411,3,FALSE)</f>
        <v>21130.006683036205</v>
      </c>
      <c r="G96" s="1">
        <v>21130</v>
      </c>
      <c r="H96" s="1">
        <v>-2.2499999999999999E-2</v>
      </c>
      <c r="M96" s="1" t="s">
        <v>806</v>
      </c>
      <c r="N96" s="1" t="s">
        <v>830</v>
      </c>
    </row>
    <row r="97" spans="1:14">
      <c r="A97" s="1" t="s">
        <v>805</v>
      </c>
      <c r="B97" s="2" t="s">
        <v>43</v>
      </c>
      <c r="C97" s="28">
        <v>50571.375999999997</v>
      </c>
      <c r="D97" s="1" t="s">
        <v>33</v>
      </c>
      <c r="E97" s="1">
        <f>VLOOKUP(C97,'Active 1'!$C$21:$E$411,3,FALSE)</f>
        <v>21162.023734871975</v>
      </c>
      <c r="G97" s="1">
        <v>21162</v>
      </c>
      <c r="H97" s="1">
        <v>-1.46E-2</v>
      </c>
      <c r="M97" s="1" t="s">
        <v>806</v>
      </c>
      <c r="N97" s="1" t="s">
        <v>830</v>
      </c>
    </row>
    <row r="98" spans="1:14">
      <c r="A98" s="1" t="s">
        <v>805</v>
      </c>
      <c r="B98" s="2" t="s">
        <v>43</v>
      </c>
      <c r="C98" s="28">
        <v>50902.347000000002</v>
      </c>
      <c r="D98" s="1" t="s">
        <v>33</v>
      </c>
      <c r="E98" s="1">
        <f>VLOOKUP(C98,'Active 1'!$C$21:$E$411,3,FALSE)</f>
        <v>21869.037056405065</v>
      </c>
      <c r="G98" s="1">
        <v>21869</v>
      </c>
      <c r="H98" s="1">
        <v>-9.4000000000000004E-3</v>
      </c>
      <c r="M98" s="1" t="s">
        <v>806</v>
      </c>
      <c r="N98" s="1" t="s">
        <v>831</v>
      </c>
    </row>
    <row r="99" spans="1:14">
      <c r="A99" s="1" t="s">
        <v>832</v>
      </c>
      <c r="B99" s="2" t="s">
        <v>43</v>
      </c>
      <c r="C99" s="28">
        <v>51209.433499999999</v>
      </c>
      <c r="D99" s="1" t="s">
        <v>827</v>
      </c>
      <c r="E99" s="1">
        <f>VLOOKUP(C99,'Active 1'!$C$21:$E$411,3,FALSE)</f>
        <v>22525.028809044921</v>
      </c>
      <c r="G99" s="1">
        <v>22525</v>
      </c>
      <c r="H99" s="1">
        <v>-1.4200000000000001E-2</v>
      </c>
      <c r="M99" s="1" t="s">
        <v>833</v>
      </c>
      <c r="N99" s="1" t="s">
        <v>834</v>
      </c>
    </row>
    <row r="100" spans="1:14">
      <c r="A100" s="1" t="s">
        <v>799</v>
      </c>
      <c r="B100" s="2" t="s">
        <v>43</v>
      </c>
      <c r="C100" s="28">
        <v>51274.502999999997</v>
      </c>
      <c r="D100" s="1" t="s">
        <v>827</v>
      </c>
      <c r="E100" s="1" t="e">
        <f>VLOOKUP(C100,'Active 1'!$C$21:$E$411,3,FALSE)</f>
        <v>#N/A</v>
      </c>
      <c r="G100" s="1">
        <v>22664</v>
      </c>
      <c r="H100" s="1">
        <v>-1.43E-2</v>
      </c>
      <c r="M100" s="1" t="s">
        <v>800</v>
      </c>
      <c r="N100" s="1" t="s">
        <v>835</v>
      </c>
    </row>
    <row r="101" spans="1:14">
      <c r="A101" s="1" t="s">
        <v>826</v>
      </c>
      <c r="B101" s="2" t="s">
        <v>43</v>
      </c>
      <c r="C101" s="28">
        <v>51602.656000000003</v>
      </c>
      <c r="D101" s="1" t="s">
        <v>827</v>
      </c>
      <c r="E101" s="1">
        <f>VLOOKUP(C101,'Active 1'!$C$21:$E$411,3,FALSE)</f>
        <v>23365.022481682539</v>
      </c>
      <c r="G101" s="1">
        <v>23365</v>
      </c>
      <c r="H101" s="1">
        <v>-1.84E-2</v>
      </c>
      <c r="M101" s="1" t="s">
        <v>828</v>
      </c>
      <c r="N101" s="1" t="s">
        <v>829</v>
      </c>
    </row>
    <row r="102" spans="1:14">
      <c r="A102" s="1" t="s">
        <v>836</v>
      </c>
      <c r="B102" s="2" t="s">
        <v>43</v>
      </c>
      <c r="C102" s="28">
        <v>52016.020900000003</v>
      </c>
      <c r="D102" s="1" t="s">
        <v>827</v>
      </c>
      <c r="E102" s="1">
        <f>VLOOKUP(C102,'Active 1'!$C$21:$E$411,3,FALSE)</f>
        <v>24248.043927531842</v>
      </c>
      <c r="G102" s="1">
        <v>24248</v>
      </c>
      <c r="H102" s="1">
        <v>-9.5999999999999992E-3</v>
      </c>
      <c r="M102" s="1" t="s">
        <v>837</v>
      </c>
      <c r="N102" s="1" t="s">
        <v>838</v>
      </c>
    </row>
    <row r="103" spans="1:14">
      <c r="A103" s="1" t="s">
        <v>793</v>
      </c>
      <c r="B103" s="2" t="s">
        <v>43</v>
      </c>
      <c r="C103" s="28">
        <v>52032.4</v>
      </c>
      <c r="D103" s="1" t="s">
        <v>827</v>
      </c>
      <c r="E103" s="1">
        <f>VLOOKUP(C103,'Active 1'!$C$21:$E$411,3,FALSE)</f>
        <v>24283.032618065819</v>
      </c>
      <c r="G103" s="1">
        <v>24283</v>
      </c>
      <c r="H103" s="1">
        <v>-1.49E-2</v>
      </c>
      <c r="M103" s="1" t="s">
        <v>794</v>
      </c>
      <c r="N103" s="1" t="s">
        <v>839</v>
      </c>
    </row>
    <row r="104" spans="1:14">
      <c r="A104" s="1" t="s">
        <v>840</v>
      </c>
      <c r="B104" s="2" t="s">
        <v>43</v>
      </c>
      <c r="C104" s="28">
        <v>52032.403299999998</v>
      </c>
      <c r="D104" s="1" t="s">
        <v>827</v>
      </c>
      <c r="E104" s="1">
        <f>VLOOKUP(C104,'Active 1'!$C$21:$E$411,3,FALSE)</f>
        <v>24283.039667456727</v>
      </c>
      <c r="G104" s="1">
        <v>24283</v>
      </c>
      <c r="H104" s="1">
        <v>-1.1599999999999999E-2</v>
      </c>
      <c r="M104" s="1" t="s">
        <v>841</v>
      </c>
      <c r="N104" s="1" t="s">
        <v>842</v>
      </c>
    </row>
    <row r="105" spans="1:14">
      <c r="A105" s="1" t="s">
        <v>836</v>
      </c>
      <c r="B105" s="2" t="s">
        <v>43</v>
      </c>
      <c r="C105" s="28">
        <v>52339.965900000003</v>
      </c>
      <c r="D105" s="1" t="s">
        <v>159</v>
      </c>
      <c r="E105" s="1">
        <f>VLOOKUP(C105,'Active 1'!$C$21:$E$411,3,FALSE)</f>
        <v>24940.048454949752</v>
      </c>
      <c r="G105" s="1">
        <v>24940</v>
      </c>
      <c r="H105" s="1">
        <v>-8.5000000000000006E-3</v>
      </c>
      <c r="M105" s="1" t="s">
        <v>837</v>
      </c>
      <c r="N105" s="1" t="s">
        <v>843</v>
      </c>
    </row>
    <row r="106" spans="1:14">
      <c r="A106" s="1" t="s">
        <v>793</v>
      </c>
      <c r="B106" s="2" t="s">
        <v>46</v>
      </c>
      <c r="C106" s="28">
        <v>52344.412199999999</v>
      </c>
      <c r="D106" s="1" t="s">
        <v>827</v>
      </c>
      <c r="E106" s="1">
        <f>VLOOKUP(C106,'Active 1'!$C$21:$E$411,3,FALSE)</f>
        <v>24949.546547929287</v>
      </c>
      <c r="G106" s="1">
        <v>24949</v>
      </c>
      <c r="H106" s="1">
        <v>-9.2999999999999992E-3</v>
      </c>
      <c r="M106" s="1" t="s">
        <v>794</v>
      </c>
      <c r="N106" s="1" t="s">
        <v>844</v>
      </c>
    </row>
    <row r="107" spans="1:14">
      <c r="A107" s="1" t="s">
        <v>845</v>
      </c>
      <c r="B107" s="2" t="s">
        <v>43</v>
      </c>
      <c r="C107" s="28">
        <v>52351.668599999997</v>
      </c>
      <c r="D107" s="1" t="s">
        <v>827</v>
      </c>
      <c r="E107" s="1">
        <f>VLOOKUP(C107,'Active 1'!$C$21:$E$411,3,FALSE)</f>
        <v>24965.047517701176</v>
      </c>
      <c r="G107" s="1">
        <v>24965</v>
      </c>
      <c r="H107" s="1">
        <v>-8.9999999999999993E-3</v>
      </c>
      <c r="M107" s="1" t="s">
        <v>828</v>
      </c>
      <c r="N107" s="1" t="s">
        <v>829</v>
      </c>
    </row>
    <row r="108" spans="1:14">
      <c r="A108" s="1" t="s">
        <v>840</v>
      </c>
      <c r="B108" s="2" t="s">
        <v>43</v>
      </c>
      <c r="C108" s="28">
        <v>52361.499400000001</v>
      </c>
      <c r="D108" s="1" t="s">
        <v>827</v>
      </c>
      <c r="E108" s="1">
        <f>VLOOKUP(C108,'Active 1'!$C$21:$E$411,3,FALSE)</f>
        <v>24986.047866859652</v>
      </c>
      <c r="G108" s="1">
        <v>24986</v>
      </c>
      <c r="H108" s="1">
        <v>-8.8000000000000005E-3</v>
      </c>
      <c r="M108" s="1" t="s">
        <v>841</v>
      </c>
      <c r="N108" s="1" t="s">
        <v>846</v>
      </c>
    </row>
    <row r="109" spans="1:14">
      <c r="A109" s="1" t="s">
        <v>847</v>
      </c>
      <c r="B109" s="2" t="s">
        <v>43</v>
      </c>
      <c r="C109" s="28">
        <v>52367.584600000002</v>
      </c>
      <c r="D109" s="1" t="s">
        <v>848</v>
      </c>
      <c r="E109" s="1">
        <f>VLOOKUP(C109,'Active 1'!$C$21:$E$411,3,FALSE)</f>
        <v>24999.046943709869</v>
      </c>
      <c r="G109" s="1">
        <v>24999</v>
      </c>
      <c r="H109" s="1">
        <v>-9.2999999999999992E-3</v>
      </c>
      <c r="M109" s="1" t="s">
        <v>849</v>
      </c>
      <c r="N109" s="1" t="s">
        <v>850</v>
      </c>
    </row>
    <row r="110" spans="1:14">
      <c r="A110" s="1" t="s">
        <v>840</v>
      </c>
      <c r="B110" s="2" t="s">
        <v>43</v>
      </c>
      <c r="C110" s="28">
        <v>52368.521500000003</v>
      </c>
      <c r="D110" s="1" t="s">
        <v>827</v>
      </c>
      <c r="E110" s="1">
        <f>VLOOKUP(C110,'Active 1'!$C$21:$E$411,3,FALSE)</f>
        <v>25001.048329876467</v>
      </c>
      <c r="G110" s="1">
        <v>25001</v>
      </c>
      <c r="H110" s="1">
        <v>-8.6E-3</v>
      </c>
      <c r="M110" s="1" t="s">
        <v>841</v>
      </c>
      <c r="N110" s="1" t="s">
        <v>846</v>
      </c>
    </row>
    <row r="111" spans="1:14">
      <c r="A111" s="1" t="s">
        <v>793</v>
      </c>
      <c r="B111" s="2" t="s">
        <v>46</v>
      </c>
      <c r="C111" s="28">
        <v>52658.527000000002</v>
      </c>
      <c r="D111" s="1" t="s">
        <v>827</v>
      </c>
      <c r="E111" s="1">
        <f>VLOOKUP(C111,'Active 1'!$C$21:$E$411,3,FALSE)</f>
        <v>25620.552007896178</v>
      </c>
      <c r="G111" s="1">
        <v>25620</v>
      </c>
      <c r="H111" s="1">
        <v>-7.7000000000000002E-3</v>
      </c>
      <c r="M111" s="1" t="s">
        <v>794</v>
      </c>
      <c r="N111" s="1" t="s">
        <v>851</v>
      </c>
    </row>
    <row r="112" spans="1:14">
      <c r="A112" s="1" t="s">
        <v>836</v>
      </c>
      <c r="B112" s="2" t="s">
        <v>46</v>
      </c>
      <c r="C112" s="28">
        <v>52688.019699999997</v>
      </c>
      <c r="D112" s="1" t="s">
        <v>159</v>
      </c>
      <c r="E112" s="1">
        <f>VLOOKUP(C112,'Active 1'!$C$21:$E$411,3,FALSE)</f>
        <v>25683.553696225292</v>
      </c>
      <c r="G112" s="1">
        <v>25683</v>
      </c>
      <c r="H112" s="1">
        <v>-7.0000000000000001E-3</v>
      </c>
      <c r="M112" s="1" t="s">
        <v>837</v>
      </c>
      <c r="N112" s="1" t="s">
        <v>852</v>
      </c>
    </row>
    <row r="113" spans="1:14">
      <c r="A113" s="1" t="s">
        <v>836</v>
      </c>
      <c r="B113" s="2" t="s">
        <v>43</v>
      </c>
      <c r="C113" s="28">
        <v>52688.251499999998</v>
      </c>
      <c r="D113" s="1" t="s">
        <v>159</v>
      </c>
      <c r="E113" s="1">
        <f>VLOOKUP(C113,'Active 1'!$C$21:$E$411,3,FALSE)</f>
        <v>25684.048862532709</v>
      </c>
      <c r="G113" s="1">
        <v>25684</v>
      </c>
      <c r="H113" s="1">
        <v>-9.4000000000000004E-3</v>
      </c>
      <c r="M113" s="1" t="s">
        <v>837</v>
      </c>
      <c r="N113" s="1" t="s">
        <v>852</v>
      </c>
    </row>
    <row r="114" spans="1:14">
      <c r="A114" s="1" t="s">
        <v>845</v>
      </c>
      <c r="B114" s="2" t="s">
        <v>43</v>
      </c>
      <c r="C114" s="28">
        <v>52716.809399999998</v>
      </c>
      <c r="D114" s="1" t="s">
        <v>827</v>
      </c>
      <c r="E114" s="1">
        <f>VLOOKUP(C114,'Active 1'!$C$21:$E$411,3,FALSE)</f>
        <v>25745.053650671274</v>
      </c>
      <c r="G114" s="1">
        <v>25745</v>
      </c>
      <c r="H114" s="1">
        <v>-7.1999999999999998E-3</v>
      </c>
      <c r="M114" s="1" t="s">
        <v>828</v>
      </c>
      <c r="N114" s="1" t="s">
        <v>829</v>
      </c>
    </row>
    <row r="115" spans="1:14">
      <c r="A115" s="1" t="s">
        <v>840</v>
      </c>
      <c r="B115" s="2" t="s">
        <v>43</v>
      </c>
      <c r="C115" s="28">
        <v>52742.556799999998</v>
      </c>
      <c r="D115" s="1" t="e">
        <f>-#NAME?</f>
        <v>#NAME?</v>
      </c>
      <c r="E115" s="1">
        <f>VLOOKUP(C115,'Active 1'!$C$21:$E$411,3,FALSE)</f>
        <v>25800.054707545867</v>
      </c>
      <c r="G115" s="1">
        <v>25800</v>
      </c>
      <c r="H115" s="1">
        <v>-6.7999999999999996E-3</v>
      </c>
      <c r="M115" s="1" t="s">
        <v>841</v>
      </c>
      <c r="N115" s="1" t="s">
        <v>853</v>
      </c>
    </row>
    <row r="116" spans="1:14">
      <c r="A116" s="1" t="s">
        <v>847</v>
      </c>
      <c r="B116" s="2" t="s">
        <v>43</v>
      </c>
      <c r="C116" s="28">
        <v>52745.3655</v>
      </c>
      <c r="D116" s="1" t="s">
        <v>49</v>
      </c>
      <c r="E116" s="1">
        <f>VLOOKUP(C116,'Active 1'!$C$21:$E$411,3,FALSE)</f>
        <v>25806.054593687528</v>
      </c>
      <c r="G116" s="1">
        <v>25806</v>
      </c>
      <c r="H116" s="1">
        <v>-6.8999999999999999E-3</v>
      </c>
      <c r="M116" s="1" t="s">
        <v>849</v>
      </c>
      <c r="N116" s="1" t="s">
        <v>854</v>
      </c>
    </row>
    <row r="117" spans="1:14">
      <c r="A117" s="1" t="s">
        <v>840</v>
      </c>
      <c r="B117" s="2" t="s">
        <v>46</v>
      </c>
      <c r="C117" s="28">
        <v>53003.538999999997</v>
      </c>
      <c r="D117" s="1" t="e">
        <f>-#NAME?</f>
        <v>#NAME?</v>
      </c>
      <c r="E117" s="1">
        <f>VLOOKUP(C117,'Active 1'!$C$21:$E$411,3,FALSE)</f>
        <v>26357.55941968986</v>
      </c>
      <c r="G117" s="1">
        <v>26357</v>
      </c>
      <c r="H117" s="1">
        <v>-5.3E-3</v>
      </c>
      <c r="M117" s="1" t="s">
        <v>841</v>
      </c>
      <c r="N117" s="1" t="s">
        <v>853</v>
      </c>
    </row>
    <row r="118" spans="1:14">
      <c r="A118" s="1" t="s">
        <v>836</v>
      </c>
      <c r="B118" s="2" t="s">
        <v>43</v>
      </c>
      <c r="C118" s="28">
        <v>53010.324699999997</v>
      </c>
      <c r="D118" s="1" t="s">
        <v>487</v>
      </c>
      <c r="E118" s="1">
        <f>VLOOKUP(C118,'Active 1'!$C$21:$E$411,3,FALSE)</f>
        <v>26372.054889975559</v>
      </c>
      <c r="G118" s="1">
        <v>26372</v>
      </c>
      <c r="H118" s="1">
        <v>-7.4999999999999997E-3</v>
      </c>
      <c r="M118" s="1" t="s">
        <v>837</v>
      </c>
      <c r="N118" s="1" t="s">
        <v>855</v>
      </c>
    </row>
    <row r="119" spans="1:14">
      <c r="A119" s="1" t="s">
        <v>36</v>
      </c>
      <c r="B119" s="2" t="s">
        <v>43</v>
      </c>
      <c r="C119" s="28">
        <v>53040.753799999999</v>
      </c>
      <c r="D119" s="1" t="s">
        <v>827</v>
      </c>
      <c r="E119" s="1">
        <f>VLOOKUP(C119,'Active 1'!$C$21:$E$411,3,FALSE)</f>
        <v>26437.05689638175</v>
      </c>
      <c r="G119" s="1">
        <v>26437</v>
      </c>
      <c r="H119" s="1">
        <v>-6.7000000000000002E-3</v>
      </c>
      <c r="M119" s="1" t="s">
        <v>856</v>
      </c>
      <c r="N119" s="1" t="s">
        <v>857</v>
      </c>
    </row>
    <row r="120" spans="1:14">
      <c r="A120" s="1" t="s">
        <v>840</v>
      </c>
      <c r="B120" s="2" t="s">
        <v>46</v>
      </c>
      <c r="C120" s="28">
        <v>53069.544999999998</v>
      </c>
      <c r="D120" s="1" t="s">
        <v>827</v>
      </c>
      <c r="E120" s="1">
        <f>VLOOKUP(C120,'Active 1'!$C$21:$E$411,3,FALSE)</f>
        <v>26498.560055096328</v>
      </c>
      <c r="G120" s="1">
        <v>26498</v>
      </c>
      <c r="H120" s="1">
        <v>-5.1999999999999998E-3</v>
      </c>
      <c r="M120" s="1" t="s">
        <v>841</v>
      </c>
      <c r="N120" s="1" t="s">
        <v>858</v>
      </c>
    </row>
    <row r="121" spans="1:14">
      <c r="A121" s="1" t="s">
        <v>840</v>
      </c>
      <c r="B121" s="2" t="s">
        <v>43</v>
      </c>
      <c r="C121" s="28">
        <v>53095.522599999997</v>
      </c>
      <c r="D121" s="1" t="s">
        <v>827</v>
      </c>
      <c r="E121" s="1">
        <f>VLOOKUP(C121,'Active 1'!$C$21:$E$411,3,FALSE)</f>
        <v>26554.052860391825</v>
      </c>
      <c r="G121" s="1">
        <v>26554</v>
      </c>
      <c r="H121" s="1">
        <v>-8.8000000000000005E-3</v>
      </c>
      <c r="M121" s="1" t="s">
        <v>841</v>
      </c>
      <c r="N121" s="1" t="s">
        <v>858</v>
      </c>
    </row>
    <row r="122" spans="1:14">
      <c r="A122" s="1" t="s">
        <v>859</v>
      </c>
      <c r="B122" s="2" t="s">
        <v>43</v>
      </c>
      <c r="C122" s="28">
        <v>53096.461799999997</v>
      </c>
      <c r="D122" s="1" t="e">
        <f>-#NAME?</f>
        <v>#NAME?</v>
      </c>
      <c r="E122" s="1">
        <f>VLOOKUP(C122,'Active 1'!$C$21:$E$411,3,FALSE)</f>
        <v>26556.059159770273</v>
      </c>
      <c r="G122" s="1">
        <v>26556</v>
      </c>
      <c r="H122" s="1">
        <v>-5.7999999999999996E-3</v>
      </c>
      <c r="M122" s="1" t="s">
        <v>45</v>
      </c>
      <c r="N122" s="1" t="s">
        <v>853</v>
      </c>
    </row>
    <row r="123" spans="1:14">
      <c r="A123" s="1" t="s">
        <v>836</v>
      </c>
      <c r="B123" s="2" t="s">
        <v>43</v>
      </c>
      <c r="C123" s="28">
        <v>53363.294399999999</v>
      </c>
      <c r="D123" s="1" t="s">
        <v>625</v>
      </c>
      <c r="E123" s="1">
        <f>VLOOKUP(C123,'Active 1'!$C$21:$E$411,3,FALSE)</f>
        <v>27126.061373919878</v>
      </c>
      <c r="G123" s="1">
        <v>27126</v>
      </c>
      <c r="H123" s="1">
        <v>-5.5999999999999999E-3</v>
      </c>
      <c r="M123" s="1" t="s">
        <v>837</v>
      </c>
      <c r="N123" s="1" t="s">
        <v>860</v>
      </c>
    </row>
    <row r="124" spans="1:14">
      <c r="A124" s="1" t="s">
        <v>859</v>
      </c>
      <c r="B124" s="2" t="s">
        <v>43</v>
      </c>
      <c r="C124" s="28">
        <v>53410.575799999999</v>
      </c>
      <c r="D124" s="1" t="s">
        <v>827</v>
      </c>
      <c r="E124" s="1">
        <f>VLOOKUP(C124,'Active 1'!$C$21:$E$411,3,FALSE)</f>
        <v>27227.062910793906</v>
      </c>
      <c r="G124" s="1">
        <v>27227</v>
      </c>
      <c r="H124" s="1">
        <v>-5.0000000000000001E-3</v>
      </c>
      <c r="M124" s="1" t="s">
        <v>861</v>
      </c>
      <c r="N124" s="1" t="s">
        <v>858</v>
      </c>
    </row>
    <row r="125" spans="1:14">
      <c r="A125" s="1" t="s">
        <v>862</v>
      </c>
      <c r="B125" s="2" t="s">
        <v>46</v>
      </c>
      <c r="C125" s="28">
        <v>53433.280299999999</v>
      </c>
      <c r="D125" s="1" t="s">
        <v>827</v>
      </c>
      <c r="E125" s="1">
        <f>VLOOKUP(C125,'Active 1'!$C$21:$E$411,3,FALSE)</f>
        <v>27275.563788389671</v>
      </c>
      <c r="G125" s="1">
        <v>27275</v>
      </c>
      <c r="H125" s="1">
        <v>-4.5999999999999999E-3</v>
      </c>
      <c r="M125" s="1" t="s">
        <v>863</v>
      </c>
      <c r="N125" s="1" t="s">
        <v>864</v>
      </c>
    </row>
    <row r="126" spans="1:14">
      <c r="A126" s="1" t="s">
        <v>862</v>
      </c>
      <c r="B126" s="2" t="s">
        <v>46</v>
      </c>
      <c r="C126" s="28">
        <v>53503.029799999997</v>
      </c>
      <c r="D126" s="1" t="s">
        <v>827</v>
      </c>
      <c r="E126" s="1">
        <f>VLOOKUP(C126,'Active 1'!$C$21:$E$411,3,FALSE)</f>
        <v>27424.561210128344</v>
      </c>
      <c r="G126" s="1">
        <v>27424</v>
      </c>
      <c r="H126" s="1">
        <v>-6.0000000000000001E-3</v>
      </c>
      <c r="M126" s="1" t="s">
        <v>863</v>
      </c>
      <c r="N126" s="1" t="s">
        <v>864</v>
      </c>
    </row>
    <row r="127" spans="1:14">
      <c r="A127" s="1" t="s">
        <v>862</v>
      </c>
      <c r="B127" s="2" t="s">
        <v>46</v>
      </c>
      <c r="C127" s="28">
        <v>53510.050799999997</v>
      </c>
      <c r="D127" s="1" t="s">
        <v>827</v>
      </c>
      <c r="E127" s="1">
        <f>VLOOKUP(C127,'Active 1'!$C$21:$E$411,3,FALSE)</f>
        <v>27439.559323348185</v>
      </c>
      <c r="G127" s="1">
        <v>27439</v>
      </c>
      <c r="H127" s="1">
        <v>-7.0000000000000001E-3</v>
      </c>
      <c r="M127" s="1" t="s">
        <v>863</v>
      </c>
      <c r="N127" s="1" t="s">
        <v>864</v>
      </c>
    </row>
    <row r="128" spans="1:14">
      <c r="A128" s="1" t="s">
        <v>836</v>
      </c>
      <c r="B128" s="2" t="s">
        <v>43</v>
      </c>
      <c r="C128" s="28">
        <v>53700.351699999999</v>
      </c>
      <c r="D128" s="1" t="s">
        <v>159</v>
      </c>
      <c r="E128" s="1">
        <f>VLOOKUP(C128,'Active 1'!$C$21:$E$411,3,FALSE)</f>
        <v>27846.076122100148</v>
      </c>
      <c r="G128" s="1">
        <v>27846</v>
      </c>
      <c r="H128" s="1">
        <v>2.9999999999999997E-4</v>
      </c>
      <c r="M128" s="1" t="s">
        <v>865</v>
      </c>
      <c r="N128" s="1" t="s">
        <v>866</v>
      </c>
    </row>
    <row r="129" spans="1:15">
      <c r="A129" s="1" t="s">
        <v>840</v>
      </c>
      <c r="B129" s="2" t="s">
        <v>43</v>
      </c>
      <c r="C129" s="28">
        <v>53765.42</v>
      </c>
      <c r="D129" s="1" t="e">
        <f>-#NAME?</f>
        <v>#NAME?</v>
      </c>
      <c r="E129" s="1" t="e">
        <f>VLOOKUP(C129,'Active 1'!$C$21:$E$411,3,FALSE)</f>
        <v>#N/A</v>
      </c>
      <c r="G129" s="1">
        <v>27985</v>
      </c>
      <c r="H129" s="1">
        <v>-1.1000000000000001E-3</v>
      </c>
      <c r="M129" s="1" t="s">
        <v>867</v>
      </c>
      <c r="N129" s="1" t="s">
        <v>868</v>
      </c>
    </row>
    <row r="130" spans="1:15">
      <c r="A130" s="1" t="s">
        <v>869</v>
      </c>
      <c r="B130" s="2" t="s">
        <v>46</v>
      </c>
      <c r="C130" s="28">
        <v>53814.335099999997</v>
      </c>
      <c r="D130" s="1" t="e">
        <f>-#NAME?</f>
        <v>#NAME?</v>
      </c>
      <c r="E130" s="1">
        <f>VLOOKUP(C130,'Active 1'!$C$21:$E$411,3,FALSE)</f>
        <v>28089.56507501032</v>
      </c>
      <c r="G130" s="1">
        <v>28089</v>
      </c>
      <c r="H130" s="1">
        <v>-5.1999999999999998E-3</v>
      </c>
      <c r="M130" s="1" t="s">
        <v>870</v>
      </c>
      <c r="N130" s="1" t="s">
        <v>871</v>
      </c>
    </row>
    <row r="131" spans="1:15">
      <c r="A131" s="1" t="s">
        <v>793</v>
      </c>
      <c r="B131" s="2" t="s">
        <v>43</v>
      </c>
      <c r="C131" s="28">
        <v>53846.401599999997</v>
      </c>
      <c r="D131" s="1" t="s">
        <v>159</v>
      </c>
      <c r="E131" s="1">
        <f>VLOOKUP(C131,'Active 1'!$C$21:$E$411,3,FALSE)</f>
        <v>28158.064861018582</v>
      </c>
      <c r="G131" s="1">
        <v>28158</v>
      </c>
      <c r="H131" s="1">
        <v>-5.4999999999999997E-3</v>
      </c>
      <c r="M131" s="1" t="s">
        <v>794</v>
      </c>
      <c r="N131" s="1" t="s">
        <v>872</v>
      </c>
    </row>
    <row r="132" spans="1:15">
      <c r="A132" s="1" t="s">
        <v>873</v>
      </c>
      <c r="B132" s="2" t="s">
        <v>43</v>
      </c>
      <c r="C132" s="28">
        <v>53846.402900000001</v>
      </c>
      <c r="D132" s="1" t="s">
        <v>827</v>
      </c>
      <c r="E132" s="1">
        <f>VLOOKUP(C132,'Active 1'!$C$21:$E$411,3,FALSE)</f>
        <v>28158.067638051376</v>
      </c>
      <c r="G132" s="1">
        <v>28158</v>
      </c>
      <c r="H132" s="1">
        <v>-4.1999999999999997E-3</v>
      </c>
      <c r="M132" s="1" t="s">
        <v>874</v>
      </c>
      <c r="N132" s="1" t="s">
        <v>871</v>
      </c>
    </row>
    <row r="133" spans="1:15">
      <c r="A133" s="1" t="s">
        <v>36</v>
      </c>
      <c r="B133" s="2" t="s">
        <v>43</v>
      </c>
      <c r="C133" s="28">
        <v>54154.8989</v>
      </c>
      <c r="D133" s="1" t="s">
        <v>487</v>
      </c>
      <c r="E133" s="1">
        <f>VLOOKUP(C133,'Active 1'!$C$21:$E$411,3,FALSE)</f>
        <v>28817.070335084252</v>
      </c>
      <c r="G133" s="1">
        <v>28817</v>
      </c>
      <c r="H133" s="1">
        <v>-3.8999999999999998E-3</v>
      </c>
      <c r="M133" s="1" t="s">
        <v>856</v>
      </c>
      <c r="N133" s="1" t="s">
        <v>875</v>
      </c>
    </row>
    <row r="134" spans="1:15">
      <c r="A134" s="1" t="s">
        <v>845</v>
      </c>
      <c r="B134" s="2" t="s">
        <v>43</v>
      </c>
      <c r="C134" s="28">
        <v>54159.580499999996</v>
      </c>
      <c r="D134" s="1" t="s">
        <v>159</v>
      </c>
      <c r="E134" s="1">
        <f>VLOOKUP(C134,'Active 1'!$C$21:$E$411,3,FALSE)</f>
        <v>28827.071070997932</v>
      </c>
      <c r="G134" s="1">
        <v>28827</v>
      </c>
      <c r="H134" s="1">
        <v>-3.5000000000000001E-3</v>
      </c>
      <c r="M134" s="1" t="s">
        <v>828</v>
      </c>
      <c r="N134" s="1" t="s">
        <v>876</v>
      </c>
    </row>
    <row r="135" spans="1:15">
      <c r="A135" s="1" t="s">
        <v>840</v>
      </c>
      <c r="B135" s="2" t="s">
        <v>43</v>
      </c>
      <c r="C135" s="28">
        <v>54167.537199999999</v>
      </c>
      <c r="D135" s="1" t="e">
        <f>-#NAME?</f>
        <v>#NAME?</v>
      </c>
      <c r="E135" s="1">
        <f>VLOOKUP(C135,'Active 1'!$C$21:$E$411,3,FALSE)</f>
        <v>28844.068006969497</v>
      </c>
      <c r="G135" s="1">
        <v>28844</v>
      </c>
      <c r="H135" s="1">
        <v>-5.0000000000000001E-3</v>
      </c>
      <c r="M135" s="1" t="s">
        <v>841</v>
      </c>
      <c r="N135" s="1" t="s">
        <v>877</v>
      </c>
    </row>
    <row r="136" spans="1:15">
      <c r="A136" s="1" t="s">
        <v>793</v>
      </c>
      <c r="B136" s="2" t="s">
        <v>46</v>
      </c>
      <c r="C136" s="28">
        <v>54173.392899999999</v>
      </c>
      <c r="D136" s="1" t="s">
        <v>159</v>
      </c>
      <c r="E136" s="1">
        <f>VLOOKUP(C136,'Active 1'!$C$21:$E$411,3,FALSE)</f>
        <v>28856.576830724149</v>
      </c>
      <c r="G136" s="1">
        <v>28856</v>
      </c>
      <c r="H136" s="1">
        <v>-8.0000000000000004E-4</v>
      </c>
      <c r="M136" s="1" t="s">
        <v>794</v>
      </c>
      <c r="N136" s="1" t="s">
        <v>878</v>
      </c>
    </row>
    <row r="137" spans="1:15">
      <c r="A137" s="1" t="s">
        <v>879</v>
      </c>
      <c r="B137" s="2" t="s">
        <v>46</v>
      </c>
      <c r="C137" s="28">
        <v>54186.499000000003</v>
      </c>
      <c r="D137" s="1" t="e">
        <f>-#NAME?</f>
        <v>#NAME?</v>
      </c>
      <c r="E137" s="1" t="e">
        <f>VLOOKUP(C137,'Active 1'!$C$21:$E$411,3,FALSE)</f>
        <v>#N/A</v>
      </c>
      <c r="G137" s="1">
        <v>28884</v>
      </c>
      <c r="H137" s="1">
        <v>-2.3E-3</v>
      </c>
      <c r="M137" s="1" t="s">
        <v>880</v>
      </c>
      <c r="N137" s="1" t="s">
        <v>868</v>
      </c>
    </row>
    <row r="138" spans="1:15">
      <c r="A138" s="1" t="s">
        <v>873</v>
      </c>
      <c r="B138" s="2" t="s">
        <v>43</v>
      </c>
      <c r="C138" s="28">
        <v>54206.392</v>
      </c>
      <c r="D138" s="1" t="e">
        <f>-#NAME?</f>
        <v>#NAME?</v>
      </c>
      <c r="E138" s="1" t="e">
        <f>VLOOKUP(C138,'Active 1'!$C$21:$E$411,3,FALSE)</f>
        <v>#N/A</v>
      </c>
      <c r="G138" s="1">
        <v>28927</v>
      </c>
      <c r="H138" s="1">
        <v>-4.7000000000000002E-3</v>
      </c>
      <c r="M138" s="1" t="s">
        <v>881</v>
      </c>
      <c r="N138" s="1" t="s">
        <v>882</v>
      </c>
    </row>
    <row r="139" spans="1:15">
      <c r="A139" s="1" t="s">
        <v>883</v>
      </c>
      <c r="B139" s="2" t="s">
        <v>43</v>
      </c>
      <c r="C139" s="28">
        <v>54469.4804</v>
      </c>
      <c r="D139" s="1" t="s">
        <v>159</v>
      </c>
      <c r="E139" s="1">
        <f>VLOOKUP(C139,'Active 1'!$C$21:$E$411,3,FALSE)</f>
        <v>29489.072749821069</v>
      </c>
      <c r="G139" s="1">
        <v>29489</v>
      </c>
      <c r="H139" s="1">
        <v>-3.7000000000000002E-3</v>
      </c>
      <c r="M139" s="1" t="s">
        <v>828</v>
      </c>
      <c r="N139" s="1" t="s">
        <v>884</v>
      </c>
      <c r="O139" s="1" t="s">
        <v>885</v>
      </c>
    </row>
    <row r="140" spans="1:15">
      <c r="A140" s="1" t="s">
        <v>36</v>
      </c>
      <c r="B140" s="2" t="s">
        <v>46</v>
      </c>
      <c r="C140" s="28">
        <v>54498.738700000002</v>
      </c>
      <c r="D140" s="1" t="s">
        <v>487</v>
      </c>
      <c r="E140" s="1">
        <f>VLOOKUP(C140,'Active 1'!$C$21:$E$411,3,FALSE)</f>
        <v>29551.57371777721</v>
      </c>
      <c r="G140" s="1">
        <v>29551</v>
      </c>
      <c r="H140" s="1">
        <v>-3.3E-3</v>
      </c>
      <c r="M140" s="1" t="s">
        <v>856</v>
      </c>
      <c r="N140" s="1" t="s">
        <v>886</v>
      </c>
    </row>
    <row r="141" spans="1:15">
      <c r="A141" s="1" t="s">
        <v>873</v>
      </c>
      <c r="B141" s="2" t="s">
        <v>43</v>
      </c>
      <c r="C141" s="28">
        <v>54521.443299999999</v>
      </c>
      <c r="D141" s="1" t="s">
        <v>827</v>
      </c>
      <c r="E141" s="1">
        <f>VLOOKUP(C141,'Active 1'!$C$21:$E$411,3,FALSE)</f>
        <v>29600.074808990878</v>
      </c>
      <c r="G141" s="1">
        <v>29600</v>
      </c>
      <c r="H141" s="1">
        <v>-2.8999999999999998E-3</v>
      </c>
      <c r="M141" s="1" t="s">
        <v>881</v>
      </c>
      <c r="N141" s="1" t="s">
        <v>887</v>
      </c>
    </row>
    <row r="142" spans="1:15">
      <c r="A142" s="1" t="s">
        <v>836</v>
      </c>
      <c r="B142" s="2" t="s">
        <v>46</v>
      </c>
      <c r="C142" s="28">
        <v>54575.977800000001</v>
      </c>
      <c r="D142" s="1" t="s">
        <v>601</v>
      </c>
      <c r="E142" s="1">
        <f>VLOOKUP(C142,'Active 1'!$C$21:$E$411,3,FALSE)</f>
        <v>29716.570266245883</v>
      </c>
      <c r="G142" s="1">
        <v>29716</v>
      </c>
      <c r="H142" s="1">
        <v>-5.1000000000000004E-3</v>
      </c>
      <c r="M142" s="1" t="s">
        <v>837</v>
      </c>
      <c r="N142" s="1" t="s">
        <v>888</v>
      </c>
    </row>
    <row r="143" spans="1:15">
      <c r="A143" s="1" t="s">
        <v>36</v>
      </c>
      <c r="B143" s="2" t="s">
        <v>43</v>
      </c>
      <c r="C143" s="28">
        <v>54816.832000000002</v>
      </c>
      <c r="D143" s="1" t="s">
        <v>487</v>
      </c>
      <c r="E143" s="1">
        <f>VLOOKUP(C143,'Active 1'!$C$21:$E$411,3,FALSE)</f>
        <v>30231.077966156732</v>
      </c>
      <c r="G143" s="1">
        <v>30231</v>
      </c>
      <c r="H143" s="1">
        <v>-2.3E-3</v>
      </c>
      <c r="M143" s="1" t="s">
        <v>856</v>
      </c>
      <c r="N143" s="1" t="s">
        <v>886</v>
      </c>
    </row>
    <row r="144" spans="1:15">
      <c r="A144" s="1" t="s">
        <v>793</v>
      </c>
      <c r="B144" s="2" t="s">
        <v>43</v>
      </c>
      <c r="C144" s="28">
        <v>54845.857000000004</v>
      </c>
      <c r="D144" s="1" t="s">
        <v>159</v>
      </c>
      <c r="E144" s="1">
        <f>VLOOKUP(C144,'Active 1'!$C$21:$E$411,3,FALSE)</f>
        <v>30293.080563536863</v>
      </c>
      <c r="G144" s="1">
        <v>30293</v>
      </c>
      <c r="H144" s="1">
        <v>-1.1999999999999999E-3</v>
      </c>
      <c r="M144" s="1" t="s">
        <v>794</v>
      </c>
      <c r="N144" s="1" t="s">
        <v>889</v>
      </c>
    </row>
    <row r="145" spans="1:15">
      <c r="A145" s="1" t="s">
        <v>890</v>
      </c>
      <c r="B145" s="2" t="s">
        <v>43</v>
      </c>
      <c r="C145" s="28">
        <v>54854.748800000001</v>
      </c>
      <c r="D145" s="1" t="s">
        <v>159</v>
      </c>
      <c r="E145" s="1">
        <f>VLOOKUP(C145,'Active 1'!$C$21:$E$411,3,FALSE)</f>
        <v>30312.075040552692</v>
      </c>
      <c r="G145" s="1">
        <v>30312</v>
      </c>
      <c r="H145" s="1">
        <v>-3.8E-3</v>
      </c>
      <c r="M145" s="1" t="s">
        <v>891</v>
      </c>
      <c r="N145" s="1" t="s">
        <v>892</v>
      </c>
    </row>
    <row r="146" spans="1:15">
      <c r="A146" s="1" t="s">
        <v>883</v>
      </c>
      <c r="B146" s="2" t="s">
        <v>46</v>
      </c>
      <c r="C146" s="28">
        <v>54937.3747</v>
      </c>
      <c r="D146" s="1" t="s">
        <v>159</v>
      </c>
      <c r="E146" s="1">
        <f>VLOOKUP(C146,'Active 1'!$C$21:$E$411,3,FALSE)</f>
        <v>30488.578758412139</v>
      </c>
      <c r="G146" s="1">
        <v>30488</v>
      </c>
      <c r="H146" s="1">
        <v>-2.3E-3</v>
      </c>
      <c r="M146" s="1" t="s">
        <v>828</v>
      </c>
      <c r="N146" s="1" t="s">
        <v>884</v>
      </c>
      <c r="O146" s="1" t="s">
        <v>885</v>
      </c>
    </row>
    <row r="147" spans="1:15">
      <c r="A147" s="1" t="s">
        <v>893</v>
      </c>
      <c r="B147" s="2" t="s">
        <v>43</v>
      </c>
      <c r="C147" s="28">
        <v>54941.354399999997</v>
      </c>
      <c r="D147" s="1" t="s">
        <v>827</v>
      </c>
      <c r="E147" s="1">
        <f>VLOOKUP(C147,'Active 1'!$C$21:$E$411,3,FALSE)</f>
        <v>30497.080110239651</v>
      </c>
      <c r="G147" s="1">
        <v>30497</v>
      </c>
      <c r="H147" s="1">
        <v>-1.6999999999999999E-3</v>
      </c>
      <c r="M147" s="1" t="s">
        <v>894</v>
      </c>
      <c r="N147" s="1" t="s">
        <v>895</v>
      </c>
    </row>
    <row r="148" spans="1:15">
      <c r="A148" s="1" t="s">
        <v>893</v>
      </c>
      <c r="B148" s="2" t="s">
        <v>46</v>
      </c>
      <c r="C148" s="28">
        <v>54941.5893</v>
      </c>
      <c r="D148" s="1" t="s">
        <v>827</v>
      </c>
      <c r="E148" s="1">
        <f>VLOOKUP(C148,'Active 1'!$C$21:$E$411,3,FALSE)</f>
        <v>30497.581898702174</v>
      </c>
      <c r="G148" s="1">
        <v>30497</v>
      </c>
      <c r="H148" s="1">
        <v>-8.0000000000000004E-4</v>
      </c>
      <c r="M148" s="1" t="s">
        <v>894</v>
      </c>
      <c r="N148" s="1" t="s">
        <v>895</v>
      </c>
    </row>
    <row r="149" spans="1:15">
      <c r="A149" s="1" t="s">
        <v>793</v>
      </c>
      <c r="B149" s="2" t="s">
        <v>46</v>
      </c>
      <c r="C149" s="28">
        <v>55201.868000000002</v>
      </c>
      <c r="D149" s="1" t="s">
        <v>159</v>
      </c>
      <c r="E149" s="1">
        <f>VLOOKUP(C149,'Active 1'!$C$21:$E$411,3,FALSE)</f>
        <v>31053.5838088735</v>
      </c>
      <c r="G149" s="1">
        <v>31053</v>
      </c>
      <c r="H149" s="1">
        <v>-6.9999999999999999E-4</v>
      </c>
      <c r="M149" s="1" t="s">
        <v>794</v>
      </c>
      <c r="N149" s="1" t="s">
        <v>896</v>
      </c>
    </row>
    <row r="150" spans="1:15">
      <c r="A150" s="1" t="s">
        <v>845</v>
      </c>
      <c r="B150" s="2" t="s">
        <v>43</v>
      </c>
      <c r="C150" s="28">
        <v>55236.741499999996</v>
      </c>
      <c r="D150" s="1" t="s">
        <v>159</v>
      </c>
      <c r="E150" s="1">
        <f>VLOOKUP(C150,'Active 1'!$C$21:$E$411,3,FALSE)</f>
        <v>31128.079849518996</v>
      </c>
      <c r="G150" s="1">
        <v>31128</v>
      </c>
      <c r="H150" s="1">
        <v>-2.8E-3</v>
      </c>
      <c r="M150" s="1" t="s">
        <v>891</v>
      </c>
      <c r="N150" s="1" t="s">
        <v>897</v>
      </c>
    </row>
    <row r="151" spans="1:15">
      <c r="A151" s="1" t="s">
        <v>883</v>
      </c>
      <c r="B151" s="2" t="s">
        <v>43</v>
      </c>
      <c r="C151" s="28">
        <v>55272.3197</v>
      </c>
      <c r="D151" s="1" t="s">
        <v>159</v>
      </c>
      <c r="E151" s="1">
        <f>VLOOKUP(C151,'Active 1'!$C$21:$E$411,3,FALSE)</f>
        <v>31204.081255552064</v>
      </c>
      <c r="G151" s="1">
        <v>31204</v>
      </c>
      <c r="H151" s="1">
        <v>-2.2000000000000001E-3</v>
      </c>
      <c r="M151" s="1" t="s">
        <v>898</v>
      </c>
      <c r="N151" s="1" t="s">
        <v>899</v>
      </c>
    </row>
    <row r="152" spans="1:15">
      <c r="A152" s="1" t="s">
        <v>873</v>
      </c>
      <c r="B152" s="2" t="s">
        <v>43</v>
      </c>
      <c r="C152" s="28">
        <v>55279.341899999999</v>
      </c>
      <c r="D152" s="1" t="s">
        <v>827</v>
      </c>
      <c r="E152" s="1">
        <f>VLOOKUP(C152,'Active 1'!$C$21:$E$411,3,FALSE)</f>
        <v>31219.081932186782</v>
      </c>
      <c r="G152" s="1">
        <v>31219</v>
      </c>
      <c r="H152" s="1">
        <v>-1.9E-3</v>
      </c>
      <c r="M152" s="1" t="s">
        <v>806</v>
      </c>
      <c r="N152" s="1" t="s">
        <v>900</v>
      </c>
    </row>
    <row r="153" spans="1:15">
      <c r="A153" s="1" t="s">
        <v>901</v>
      </c>
      <c r="B153" s="2" t="s">
        <v>43</v>
      </c>
      <c r="C153" s="28">
        <v>55297.130499999999</v>
      </c>
      <c r="D153" s="1" t="s">
        <v>159</v>
      </c>
      <c r="E153" s="1">
        <f>VLOOKUP(C153,'Active 1'!$C$21:$E$411,3,FALSE)</f>
        <v>31257.081567113779</v>
      </c>
      <c r="G153" s="1">
        <v>31257</v>
      </c>
      <c r="H153" s="1">
        <v>-2.0999999999999999E-3</v>
      </c>
      <c r="M153" s="1" t="s">
        <v>902</v>
      </c>
      <c r="N153" s="1" t="s">
        <v>903</v>
      </c>
    </row>
    <row r="154" spans="1:15">
      <c r="A154" s="1" t="s">
        <v>793</v>
      </c>
      <c r="B154" s="2" t="s">
        <v>43</v>
      </c>
      <c r="C154" s="28">
        <v>55579.8776</v>
      </c>
      <c r="D154" s="1" t="s">
        <v>159</v>
      </c>
      <c r="E154" s="1">
        <f>VLOOKUP(C154,'Active 1'!$C$21:$E$411,3,FALSE)</f>
        <v>31861.080003003466</v>
      </c>
      <c r="G154" s="1">
        <v>31861</v>
      </c>
      <c r="H154" s="1">
        <v>-3.7000000000000002E-3</v>
      </c>
      <c r="M154" s="1" t="s">
        <v>794</v>
      </c>
      <c r="N154" s="1" t="s">
        <v>904</v>
      </c>
    </row>
    <row r="155" spans="1:15">
      <c r="A155" s="1" t="s">
        <v>879</v>
      </c>
      <c r="B155" s="2" t="s">
        <v>43</v>
      </c>
      <c r="C155" s="28">
        <v>55600.476000000002</v>
      </c>
      <c r="D155" s="1" t="e">
        <f>-#NAME?</f>
        <v>#NAME?</v>
      </c>
      <c r="E155" s="1">
        <f>VLOOKUP(C155,'Active 1'!$C$21:$E$411,3,FALSE)</f>
        <v>31905.081873869098</v>
      </c>
      <c r="G155" s="1">
        <v>31905</v>
      </c>
      <c r="H155" s="1">
        <v>-2.8999999999999998E-3</v>
      </c>
      <c r="M155" s="1" t="s">
        <v>880</v>
      </c>
      <c r="N155" s="1" t="s">
        <v>905</v>
      </c>
      <c r="O155" s="1">
        <v>1603</v>
      </c>
    </row>
    <row r="156" spans="1:15">
      <c r="A156" s="1" t="s">
        <v>879</v>
      </c>
      <c r="B156" s="2" t="s">
        <v>46</v>
      </c>
      <c r="C156" s="28">
        <v>55600.712699999996</v>
      </c>
      <c r="D156" s="1" t="e">
        <f>-#NAME?</f>
        <v>#NAME?</v>
      </c>
      <c r="E156" s="1">
        <f>VLOOKUP(C156,'Active 1'!$C$21:$E$411,3,FALSE)</f>
        <v>31905.587507453922</v>
      </c>
      <c r="G156" s="1">
        <v>31905</v>
      </c>
      <c r="H156" s="1">
        <v>-2.0000000000000001E-4</v>
      </c>
      <c r="M156" s="1" t="s">
        <v>880</v>
      </c>
      <c r="N156" s="1" t="s">
        <v>905</v>
      </c>
      <c r="O156" s="1">
        <v>1603</v>
      </c>
    </row>
    <row r="157" spans="1:15">
      <c r="A157" s="1" t="s">
        <v>883</v>
      </c>
      <c r="B157" s="2" t="s">
        <v>43</v>
      </c>
      <c r="C157" s="28">
        <v>55603.284200000002</v>
      </c>
      <c r="D157" s="1" t="s">
        <v>487</v>
      </c>
      <c r="E157" s="1">
        <f>VLOOKUP(C157,'Active 1'!$C$21:$E$411,3,FALSE)</f>
        <v>31911.080691921219</v>
      </c>
      <c r="G157" s="1">
        <v>31911</v>
      </c>
      <c r="H157" s="1">
        <v>-3.5000000000000001E-3</v>
      </c>
      <c r="M157" s="1" t="s">
        <v>898</v>
      </c>
      <c r="N157" s="1" t="s">
        <v>906</v>
      </c>
    </row>
    <row r="158" spans="1:15">
      <c r="A158" s="1" t="s">
        <v>883</v>
      </c>
      <c r="B158" s="2" t="s">
        <v>43</v>
      </c>
      <c r="C158" s="28">
        <v>55622.478300000002</v>
      </c>
      <c r="D158" s="1" t="s">
        <v>159</v>
      </c>
      <c r="E158" s="1">
        <f>VLOOKUP(C158,'Active 1'!$C$21:$E$411,3,FALSE)</f>
        <v>31952.082726524972</v>
      </c>
      <c r="G158" s="1">
        <v>31952</v>
      </c>
      <c r="H158" s="1">
        <v>-2.5999999999999999E-3</v>
      </c>
      <c r="M158" s="1" t="s">
        <v>828</v>
      </c>
      <c r="N158" s="1" t="s">
        <v>907</v>
      </c>
    </row>
    <row r="159" spans="1:15">
      <c r="A159" s="1" t="s">
        <v>883</v>
      </c>
      <c r="B159" s="2" t="s">
        <v>46</v>
      </c>
      <c r="C159" s="28">
        <v>55628.331700000002</v>
      </c>
      <c r="D159" s="1" t="s">
        <v>159</v>
      </c>
      <c r="E159" s="1">
        <f>VLOOKUP(C159,'Active 1'!$C$21:$E$411,3,FALSE)</f>
        <v>31964.586637067776</v>
      </c>
      <c r="G159" s="1">
        <v>31964</v>
      </c>
      <c r="H159" s="1">
        <v>-6.9999999999999999E-4</v>
      </c>
      <c r="M159" s="1" t="s">
        <v>828</v>
      </c>
      <c r="N159" s="1" t="s">
        <v>907</v>
      </c>
    </row>
    <row r="160" spans="1:15">
      <c r="A160" s="1" t="s">
        <v>908</v>
      </c>
      <c r="B160" s="2" t="s">
        <v>46</v>
      </c>
      <c r="C160" s="28">
        <v>55642.387900000002</v>
      </c>
      <c r="D160" s="1" t="s">
        <v>159</v>
      </c>
      <c r="E160" s="1">
        <f>VLOOKUP(C160,'Active 1'!$C$21:$E$411,3,FALSE)</f>
        <v>31994.613197250186</v>
      </c>
      <c r="G160" s="1">
        <v>31994</v>
      </c>
      <c r="H160" s="1">
        <v>1.17E-2</v>
      </c>
      <c r="M160" s="1" t="s">
        <v>909</v>
      </c>
      <c r="N160" s="1" t="s">
        <v>910</v>
      </c>
    </row>
    <row r="161" spans="1:14">
      <c r="A161" s="1" t="s">
        <v>893</v>
      </c>
      <c r="B161" s="2" t="s">
        <v>43</v>
      </c>
      <c r="C161" s="28">
        <v>55660.398099999999</v>
      </c>
      <c r="D161" s="1" t="s">
        <v>827</v>
      </c>
      <c r="E161" s="1">
        <f>VLOOKUP(C161,'Active 1'!$C$21:$E$411,3,FALSE)</f>
        <v>32033.086209458121</v>
      </c>
      <c r="G161" s="1">
        <v>32033</v>
      </c>
      <c r="H161" s="1">
        <v>-1.1000000000000001E-3</v>
      </c>
      <c r="M161" s="1" t="s">
        <v>894</v>
      </c>
      <c r="N161" s="1" t="s">
        <v>911</v>
      </c>
    </row>
    <row r="162" spans="1:14">
      <c r="A162" s="1" t="s">
        <v>908</v>
      </c>
      <c r="B162" s="2" t="s">
        <v>43</v>
      </c>
      <c r="C162" s="28">
        <v>55661.332499999997</v>
      </c>
      <c r="D162" s="1" t="s">
        <v>159</v>
      </c>
      <c r="E162" s="1">
        <f>VLOOKUP(C162,'Active 1'!$C$21:$E$411,3,FALSE)</f>
        <v>32035.082255177051</v>
      </c>
      <c r="G162" s="1">
        <v>32035</v>
      </c>
      <c r="H162" s="1">
        <v>-2.8999999999999998E-3</v>
      </c>
      <c r="M162" s="1" t="s">
        <v>909</v>
      </c>
      <c r="N162" s="1" t="s">
        <v>910</v>
      </c>
    </row>
    <row r="163" spans="1:14">
      <c r="A163" s="1" t="s">
        <v>793</v>
      </c>
      <c r="B163" s="2" t="s">
        <v>43</v>
      </c>
      <c r="C163" s="28">
        <v>55663.6731</v>
      </c>
      <c r="D163" s="1" t="s">
        <v>159</v>
      </c>
      <c r="E163" s="1">
        <f>VLOOKUP(C163,'Active 1'!$C$21:$E$411,3,FALSE)</f>
        <v>32040.082195898089</v>
      </c>
      <c r="G163" s="1">
        <v>32040</v>
      </c>
      <c r="H163" s="1">
        <v>-3.0000000000000001E-3</v>
      </c>
      <c r="M163" s="1" t="s">
        <v>794</v>
      </c>
      <c r="N163" s="1" t="s">
        <v>904</v>
      </c>
    </row>
    <row r="164" spans="1:14">
      <c r="A164" s="1" t="s">
        <v>873</v>
      </c>
      <c r="B164" s="2" t="s">
        <v>43</v>
      </c>
      <c r="C164" s="28">
        <v>55667.4179</v>
      </c>
      <c r="D164" s="1" t="s">
        <v>827</v>
      </c>
      <c r="E164" s="1">
        <f>VLOOKUP(C164,'Active 1'!$C$21:$E$411,3,FALSE)</f>
        <v>32048.081759263088</v>
      </c>
      <c r="G164" s="1">
        <v>32048</v>
      </c>
      <c r="H164" s="1">
        <v>-3.2000000000000002E-3</v>
      </c>
      <c r="M164" s="1" t="s">
        <v>806</v>
      </c>
      <c r="N164" s="1" t="s">
        <v>911</v>
      </c>
    </row>
    <row r="165" spans="1:14">
      <c r="A165" s="1" t="s">
        <v>793</v>
      </c>
      <c r="B165" s="2" t="s">
        <v>43</v>
      </c>
      <c r="C165" s="28">
        <v>55946.892599999999</v>
      </c>
      <c r="D165" s="1" t="s">
        <v>159</v>
      </c>
      <c r="E165" s="1">
        <f>VLOOKUP(C165,'Active 1'!$C$21:$E$411,3,FALSE)</f>
        <v>32645.089762778382</v>
      </c>
      <c r="G165" s="1">
        <v>32645</v>
      </c>
      <c r="H165" s="1">
        <v>-2.9999999999999997E-4</v>
      </c>
      <c r="M165" s="1" t="s">
        <v>794</v>
      </c>
      <c r="N165" s="1" t="s">
        <v>912</v>
      </c>
    </row>
    <row r="166" spans="1:14">
      <c r="A166" s="1" t="s">
        <v>913</v>
      </c>
      <c r="B166" s="2" t="s">
        <v>43</v>
      </c>
      <c r="C166" s="28">
        <v>55952.978300000002</v>
      </c>
      <c r="D166" s="1" t="s">
        <v>625</v>
      </c>
      <c r="E166" s="1">
        <f>VLOOKUP(C166,'Active 1'!$C$21:$E$411,3,FALSE)</f>
        <v>32658.089907718138</v>
      </c>
      <c r="G166" s="1">
        <v>32658</v>
      </c>
      <c r="H166" s="1">
        <v>-2.9999999999999997E-4</v>
      </c>
      <c r="M166" s="1" t="s">
        <v>914</v>
      </c>
      <c r="N166" s="1" t="s">
        <v>915</v>
      </c>
    </row>
    <row r="167" spans="1:14">
      <c r="A167" s="1" t="s">
        <v>913</v>
      </c>
      <c r="B167" s="2" t="s">
        <v>46</v>
      </c>
      <c r="C167" s="28">
        <v>55953.212699999996</v>
      </c>
      <c r="D167" s="1" t="s">
        <v>625</v>
      </c>
      <c r="E167" s="1">
        <f>VLOOKUP(C167,'Active 1'!$C$21:$E$411,3,FALSE)</f>
        <v>32658.590628091111</v>
      </c>
      <c r="G167" s="1">
        <v>32658</v>
      </c>
      <c r="H167" s="1">
        <v>1E-4</v>
      </c>
      <c r="M167" s="1" t="s">
        <v>914</v>
      </c>
      <c r="N167" s="1" t="s">
        <v>915</v>
      </c>
    </row>
    <row r="168" spans="1:14">
      <c r="A168" s="1" t="s">
        <v>913</v>
      </c>
      <c r="B168" s="2" t="s">
        <v>46</v>
      </c>
      <c r="C168" s="28">
        <v>55955.083200000001</v>
      </c>
      <c r="D168" s="1" t="s">
        <v>625</v>
      </c>
      <c r="E168" s="1">
        <f>VLOOKUP(C168,'Active 1'!$C$21:$E$411,3,FALSE)</f>
        <v>32662.586351033395</v>
      </c>
      <c r="G168" s="1">
        <v>32662</v>
      </c>
      <c r="H168" s="1">
        <v>-1.9E-3</v>
      </c>
      <c r="M168" s="1" t="s">
        <v>914</v>
      </c>
      <c r="N168" s="1" t="s">
        <v>915</v>
      </c>
    </row>
    <row r="169" spans="1:14">
      <c r="A169" s="1" t="s">
        <v>913</v>
      </c>
      <c r="B169" s="2" t="s">
        <v>43</v>
      </c>
      <c r="C169" s="28">
        <v>55955.319100000001</v>
      </c>
      <c r="D169" s="1" t="s">
        <v>625</v>
      </c>
      <c r="E169" s="1">
        <f>VLOOKUP(C169,'Active 1'!$C$21:$E$411,3,FALSE)</f>
        <v>32663.090275674978</v>
      </c>
      <c r="G169" s="1">
        <v>32663</v>
      </c>
      <c r="H169" s="1">
        <v>-1E-4</v>
      </c>
      <c r="M169" s="1" t="s">
        <v>914</v>
      </c>
      <c r="N169" s="1" t="s">
        <v>915</v>
      </c>
    </row>
    <row r="170" spans="1:14">
      <c r="A170" s="1" t="s">
        <v>901</v>
      </c>
      <c r="B170" s="2" t="s">
        <v>43</v>
      </c>
      <c r="C170" s="28">
        <v>56011.960200000001</v>
      </c>
      <c r="D170" s="1" t="s">
        <v>159</v>
      </c>
      <c r="E170" s="1">
        <f>VLOOKUP(C170,'Active 1'!$C$21:$E$411,3,FALSE)</f>
        <v>32784.085807749652</v>
      </c>
      <c r="G170" s="1">
        <v>32784</v>
      </c>
      <c r="H170" s="1">
        <v>-2.3999999999999998E-3</v>
      </c>
      <c r="M170" s="1" t="s">
        <v>902</v>
      </c>
      <c r="N170" s="1" t="s">
        <v>916</v>
      </c>
    </row>
    <row r="171" spans="1:14">
      <c r="A171" s="1" t="s">
        <v>901</v>
      </c>
      <c r="B171" s="2" t="s">
        <v>46</v>
      </c>
      <c r="C171" s="28">
        <v>56012.196600000003</v>
      </c>
      <c r="D171" s="1" t="s">
        <v>159</v>
      </c>
      <c r="E171" s="1">
        <f>VLOOKUP(C171,'Active 1'!$C$21:$E$411,3,FALSE)</f>
        <v>32784.590800480772</v>
      </c>
      <c r="G171" s="1">
        <v>32784</v>
      </c>
      <c r="H171" s="1">
        <v>0</v>
      </c>
      <c r="M171" s="1" t="s">
        <v>902</v>
      </c>
      <c r="N171" s="1" t="s">
        <v>916</v>
      </c>
    </row>
    <row r="172" spans="1:14">
      <c r="A172" s="1" t="s">
        <v>793</v>
      </c>
      <c r="B172" s="2" t="s">
        <v>46</v>
      </c>
      <c r="C172" s="28">
        <v>56309.925000000003</v>
      </c>
      <c r="D172" s="1" t="s">
        <v>159</v>
      </c>
      <c r="E172" s="1">
        <f>VLOOKUP(C172,'Active 1'!$C$21:$E$411,3,FALSE)</f>
        <v>33420.591975806499</v>
      </c>
      <c r="G172" s="1">
        <v>33420</v>
      </c>
      <c r="H172" s="1">
        <v>-2.9999999999999997E-4</v>
      </c>
      <c r="M172" s="1" t="s">
        <v>794</v>
      </c>
      <c r="N172" s="1" t="s">
        <v>917</v>
      </c>
    </row>
    <row r="173" spans="1:14">
      <c r="A173" s="1" t="s">
        <v>913</v>
      </c>
      <c r="B173" s="2" t="s">
        <v>46</v>
      </c>
      <c r="C173" s="28">
        <v>56321.1607</v>
      </c>
      <c r="D173" s="1" t="s">
        <v>625</v>
      </c>
      <c r="E173" s="1">
        <f>VLOOKUP(C173,'Active 1'!$C$21:$E$411,3,FALSE)</f>
        <v>33444.593442934274</v>
      </c>
      <c r="G173" s="1">
        <v>33444</v>
      </c>
      <c r="H173" s="1">
        <v>2.9999999999999997E-4</v>
      </c>
      <c r="M173" s="1" t="s">
        <v>914</v>
      </c>
      <c r="N173" s="1" t="s">
        <v>918</v>
      </c>
    </row>
    <row r="174" spans="1:14">
      <c r="A174" s="1" t="s">
        <v>901</v>
      </c>
      <c r="B174" s="2" t="s">
        <v>46</v>
      </c>
      <c r="C174" s="28">
        <v>56335.204100000003</v>
      </c>
      <c r="D174" s="1" t="s">
        <v>159</v>
      </c>
      <c r="E174" s="1">
        <f>VLOOKUP(C174,'Active 1'!$C$21:$E$411,3,FALSE)</f>
        <v>33474.592660024653</v>
      </c>
      <c r="G174" s="1">
        <v>33474</v>
      </c>
      <c r="H174" s="1">
        <v>-1E-4</v>
      </c>
      <c r="M174" s="1" t="s">
        <v>902</v>
      </c>
      <c r="N174" s="1" t="s">
        <v>919</v>
      </c>
    </row>
    <row r="175" spans="1:14">
      <c r="A175" s="1" t="s">
        <v>901</v>
      </c>
      <c r="B175" s="2" t="s">
        <v>46</v>
      </c>
      <c r="C175" s="28">
        <v>56335.204299999998</v>
      </c>
      <c r="D175" s="1" t="s">
        <v>49</v>
      </c>
      <c r="E175" s="1">
        <f>VLOOKUP(C175,'Active 1'!$C$21:$E$411,3,FALSE)</f>
        <v>33474.593087260451</v>
      </c>
      <c r="G175" s="1">
        <v>33474</v>
      </c>
      <c r="H175" s="1">
        <v>1E-4</v>
      </c>
      <c r="M175" s="1" t="s">
        <v>902</v>
      </c>
      <c r="N175" s="1" t="s">
        <v>919</v>
      </c>
    </row>
    <row r="176" spans="1:14">
      <c r="A176" s="1" t="s">
        <v>901</v>
      </c>
      <c r="B176" s="2" t="s">
        <v>46</v>
      </c>
      <c r="C176" s="28">
        <v>56335.204299999998</v>
      </c>
      <c r="D176" s="1" t="s">
        <v>625</v>
      </c>
      <c r="E176" s="1">
        <f>VLOOKUP(C176,'Active 1'!$C$21:$E$411,3,FALSE)</f>
        <v>33474.593087260451</v>
      </c>
      <c r="G176" s="1">
        <v>33474</v>
      </c>
      <c r="H176" s="1">
        <v>1E-4</v>
      </c>
      <c r="M176" s="1" t="s">
        <v>902</v>
      </c>
      <c r="N176" s="1" t="s">
        <v>919</v>
      </c>
    </row>
    <row r="177" spans="1:15">
      <c r="E177" s="1" t="e">
        <f>VLOOKUP(C177,'Active 1'!$C$21:$E$411,3,FALSE)</f>
        <v>#N/A</v>
      </c>
    </row>
    <row r="178" spans="1:15">
      <c r="E178" s="1" t="e">
        <f>VLOOKUP(C178,'Active 1'!$C$21:$E$411,3,FALSE)</f>
        <v>#N/A</v>
      </c>
      <c r="G178" s="1" t="s">
        <v>920</v>
      </c>
      <c r="H178" s="1" t="s">
        <v>921</v>
      </c>
    </row>
    <row r="179" spans="1:15">
      <c r="A179" s="1" t="s">
        <v>922</v>
      </c>
      <c r="B179" s="2" t="s">
        <v>46</v>
      </c>
      <c r="C179" s="28">
        <v>43925.625999999997</v>
      </c>
      <c r="D179" s="1" t="s">
        <v>33</v>
      </c>
      <c r="E179" s="1">
        <f>VLOOKUP(C179,'Active 1'!$C$21:$E$411,3,FALSE)</f>
        <v>6965.511709412137</v>
      </c>
      <c r="G179" s="1">
        <v>6965</v>
      </c>
      <c r="H179" s="1">
        <v>4.0000000000000002E-4</v>
      </c>
      <c r="M179" s="1" t="s">
        <v>923</v>
      </c>
      <c r="N179" s="1" t="s">
        <v>924</v>
      </c>
    </row>
    <row r="180" spans="1:15">
      <c r="A180" s="1" t="s">
        <v>922</v>
      </c>
      <c r="B180" s="2" t="s">
        <v>43</v>
      </c>
      <c r="C180" s="28">
        <v>44372.453000000001</v>
      </c>
      <c r="D180" s="1" t="s">
        <v>33</v>
      </c>
      <c r="E180" s="1">
        <f>VLOOKUP(C180,'Active 1'!$C$21:$E$411,3,FALSE)</f>
        <v>7920.014192773715</v>
      </c>
      <c r="G180" s="1">
        <v>7920</v>
      </c>
      <c r="H180" s="1">
        <v>2.0000000000000001E-4</v>
      </c>
      <c r="M180" s="1" t="s">
        <v>923</v>
      </c>
      <c r="N180" s="1" t="s">
        <v>924</v>
      </c>
    </row>
    <row r="181" spans="1:15">
      <c r="A181" s="1" t="s">
        <v>925</v>
      </c>
      <c r="B181" s="2" t="s">
        <v>46</v>
      </c>
      <c r="C181" s="28">
        <v>45051.459000000003</v>
      </c>
      <c r="D181" s="1" t="s">
        <v>33</v>
      </c>
      <c r="E181" s="1">
        <f>VLOOKUP(C181,'Active 1'!$C$21:$E$411,3,FALSE)</f>
        <v>9370.4925954159153</v>
      </c>
      <c r="G181" s="1">
        <v>9370</v>
      </c>
      <c r="H181" s="1">
        <v>-1.2E-2</v>
      </c>
      <c r="M181" s="1" t="s">
        <v>45</v>
      </c>
      <c r="N181" s="1" t="s">
        <v>926</v>
      </c>
    </row>
    <row r="182" spans="1:15">
      <c r="A182" s="1" t="s">
        <v>925</v>
      </c>
      <c r="B182" s="2" t="s">
        <v>43</v>
      </c>
      <c r="C182" s="28">
        <v>45107.41</v>
      </c>
      <c r="D182" s="1" t="s">
        <v>33</v>
      </c>
      <c r="E182" s="1">
        <f>VLOOKUP(C182,'Active 1'!$C$21:$E$411,3,FALSE)</f>
        <v>9490.0139503173959</v>
      </c>
      <c r="G182" s="1">
        <v>9490</v>
      </c>
      <c r="H182" s="1">
        <v>-2.2000000000000001E-3</v>
      </c>
      <c r="M182" s="1" t="s">
        <v>45</v>
      </c>
      <c r="N182" s="1" t="s">
        <v>926</v>
      </c>
    </row>
    <row r="183" spans="1:15">
      <c r="A183" s="1" t="s">
        <v>927</v>
      </c>
      <c r="B183" s="2" t="s">
        <v>46</v>
      </c>
      <c r="C183" s="28">
        <v>45781.273999999998</v>
      </c>
      <c r="D183" s="1" t="s">
        <v>33</v>
      </c>
      <c r="E183" s="1">
        <f>VLOOKUP(C183,'Active 1'!$C$21:$E$411,3,FALSE)</f>
        <v>10929.508120204073</v>
      </c>
      <c r="G183" s="1">
        <v>10929</v>
      </c>
      <c r="H183" s="1">
        <v>-7.0000000000000001E-3</v>
      </c>
      <c r="M183" s="1" t="s">
        <v>928</v>
      </c>
      <c r="N183" s="1" t="s">
        <v>929</v>
      </c>
    </row>
    <row r="184" spans="1:15">
      <c r="A184" s="1" t="s">
        <v>927</v>
      </c>
      <c r="B184" s="2" t="s">
        <v>46</v>
      </c>
      <c r="C184" s="28">
        <v>45809.362000000001</v>
      </c>
      <c r="D184" s="1" t="s">
        <v>33</v>
      </c>
      <c r="E184" s="1">
        <f>VLOOKUP(C184,'Active 1'!$C$21:$E$411,3,FALSE)</f>
        <v>10989.509117799704</v>
      </c>
      <c r="G184" s="1">
        <v>10989</v>
      </c>
      <c r="H184" s="1">
        <v>-6.6E-3</v>
      </c>
      <c r="M184" s="1" t="s">
        <v>928</v>
      </c>
      <c r="N184" s="1" t="s">
        <v>930</v>
      </c>
    </row>
    <row r="185" spans="1:15">
      <c r="A185" s="1" t="s">
        <v>922</v>
      </c>
      <c r="B185" s="2" t="s">
        <v>46</v>
      </c>
      <c r="C185" s="28">
        <v>46035.476000000002</v>
      </c>
      <c r="D185" s="1" t="s">
        <v>33</v>
      </c>
      <c r="E185" s="1">
        <f>VLOOKUP(C185,'Active 1'!$C$21:$E$411,3,FALSE)</f>
        <v>11472.529111047244</v>
      </c>
      <c r="G185" s="1">
        <v>11472</v>
      </c>
      <c r="H185" s="1">
        <v>2.0999999999999999E-3</v>
      </c>
      <c r="M185" s="1" t="s">
        <v>923</v>
      </c>
      <c r="N185" s="1" t="s">
        <v>930</v>
      </c>
    </row>
    <row r="186" spans="1:15">
      <c r="A186" s="1" t="s">
        <v>922</v>
      </c>
      <c r="B186" s="2" t="s">
        <v>46</v>
      </c>
      <c r="C186" s="28">
        <v>46109.434999999998</v>
      </c>
      <c r="D186" s="1" t="s">
        <v>33</v>
      </c>
      <c r="E186" s="1">
        <f>VLOOKUP(C186,'Active 1'!$C$21:$E$411,3,FALSE)</f>
        <v>11630.518778562711</v>
      </c>
      <c r="G186" s="1">
        <v>11630</v>
      </c>
      <c r="H186" s="1">
        <v>-3.0000000000000001E-3</v>
      </c>
      <c r="M186" s="1" t="s">
        <v>923</v>
      </c>
      <c r="N186" s="1" t="s">
        <v>930</v>
      </c>
    </row>
    <row r="187" spans="1:15">
      <c r="A187" s="1" t="s">
        <v>931</v>
      </c>
      <c r="B187" s="2" t="s">
        <v>46</v>
      </c>
      <c r="C187" s="28">
        <v>46535.411</v>
      </c>
      <c r="D187" s="1" t="s">
        <v>33</v>
      </c>
      <c r="E187" s="1">
        <f>VLOOKUP(C187,'Active 1'!$C$21:$E$411,3,FALSE)</f>
        <v>12540.479792226681</v>
      </c>
      <c r="G187" s="1">
        <v>12540</v>
      </c>
      <c r="H187" s="1">
        <v>-2.2599999999999999E-2</v>
      </c>
      <c r="M187" s="1" t="s">
        <v>932</v>
      </c>
      <c r="N187" s="1" t="s">
        <v>933</v>
      </c>
    </row>
    <row r="188" spans="1:15">
      <c r="A188" s="1" t="s">
        <v>934</v>
      </c>
      <c r="B188" s="2" t="s">
        <v>46</v>
      </c>
      <c r="C188" s="28">
        <v>46535.415999999997</v>
      </c>
      <c r="D188" s="1" t="s">
        <v>33</v>
      </c>
      <c r="E188" s="1">
        <f>VLOOKUP(C188,'Active 1'!$C$21:$E$411,3,FALSE)</f>
        <v>12540.490473122003</v>
      </c>
      <c r="G188" s="1">
        <v>12540</v>
      </c>
      <c r="H188" s="1">
        <v>-1.7600000000000001E-2</v>
      </c>
      <c r="M188" s="1" t="s">
        <v>935</v>
      </c>
      <c r="N188" s="1" t="s">
        <v>936</v>
      </c>
      <c r="O188" s="1" t="s">
        <v>933</v>
      </c>
    </row>
    <row r="189" spans="1:15">
      <c r="A189" s="1" t="s">
        <v>937</v>
      </c>
      <c r="B189" s="2" t="s">
        <v>43</v>
      </c>
      <c r="C189" s="28">
        <v>46552.500999999997</v>
      </c>
      <c r="D189" s="1" t="s">
        <v>33</v>
      </c>
      <c r="E189" s="1">
        <f>VLOOKUP(C189,'Active 1'!$C$21:$E$411,3,FALSE)</f>
        <v>12576.987092458416</v>
      </c>
      <c r="G189" s="1">
        <v>12577</v>
      </c>
      <c r="H189" s="1">
        <v>-1.9300000000000001E-2</v>
      </c>
      <c r="M189" s="1" t="s">
        <v>776</v>
      </c>
      <c r="N189" s="1" t="s">
        <v>933</v>
      </c>
    </row>
    <row r="190" spans="1:15">
      <c r="A190" s="1" t="s">
        <v>931</v>
      </c>
      <c r="B190" s="2" t="s">
        <v>43</v>
      </c>
      <c r="C190" s="28">
        <v>46553.436999999998</v>
      </c>
      <c r="D190" s="1" t="s">
        <v>33</v>
      </c>
      <c r="E190" s="1">
        <f>VLOOKUP(C190,'Active 1'!$C$21:$E$411,3,FALSE)</f>
        <v>12578.986556063855</v>
      </c>
      <c r="G190" s="1">
        <v>12579</v>
      </c>
      <c r="H190" s="1">
        <v>-1.95E-2</v>
      </c>
      <c r="M190" s="1" t="s">
        <v>932</v>
      </c>
      <c r="N190" s="1" t="s">
        <v>933</v>
      </c>
    </row>
    <row r="191" spans="1:15">
      <c r="A191" s="1" t="s">
        <v>938</v>
      </c>
      <c r="B191" s="2" t="s">
        <v>46</v>
      </c>
      <c r="C191" s="28">
        <v>46708.627</v>
      </c>
      <c r="D191" s="1" t="s">
        <v>33</v>
      </c>
      <c r="E191" s="1">
        <f>VLOOKUP(C191,'Active 1'!$C$21:$E$411,3,FALSE)</f>
        <v>12910.500185260131</v>
      </c>
      <c r="G191" s="1">
        <v>12910</v>
      </c>
      <c r="H191" s="1">
        <v>-1.3599999999999999E-2</v>
      </c>
      <c r="M191" s="1" t="s">
        <v>159</v>
      </c>
      <c r="N191" s="1" t="s">
        <v>933</v>
      </c>
    </row>
    <row r="192" spans="1:15">
      <c r="A192" s="1" t="s">
        <v>939</v>
      </c>
      <c r="B192" s="2" t="s">
        <v>46</v>
      </c>
      <c r="C192" s="28">
        <v>46708.629000000001</v>
      </c>
      <c r="D192" s="1" t="s">
        <v>33</v>
      </c>
      <c r="E192" s="1">
        <f>VLOOKUP(C192,'Active 1'!$C$21:$E$411,3,FALSE)</f>
        <v>12910.504457618263</v>
      </c>
      <c r="G192" s="1">
        <v>12910</v>
      </c>
      <c r="H192" s="1">
        <v>-1.1599999999999999E-2</v>
      </c>
      <c r="M192" s="1" t="s">
        <v>940</v>
      </c>
      <c r="N192" s="1" t="s">
        <v>933</v>
      </c>
    </row>
    <row r="193" spans="1:15">
      <c r="A193" s="1" t="s">
        <v>82</v>
      </c>
      <c r="B193" s="2" t="s">
        <v>43</v>
      </c>
      <c r="C193" s="28">
        <v>46826.351999999999</v>
      </c>
      <c r="D193" s="1" t="s">
        <v>33</v>
      </c>
      <c r="E193" s="1">
        <f>VLOOKUP(C193,'Active 1'!$C$21:$E$411,3,FALSE)</f>
        <v>13161.981865762293</v>
      </c>
      <c r="G193" s="1">
        <v>13162</v>
      </c>
      <c r="H193" s="1">
        <v>-2.2599999999999999E-2</v>
      </c>
      <c r="M193" s="1" t="s">
        <v>932</v>
      </c>
      <c r="N193" s="1" t="s">
        <v>941</v>
      </c>
    </row>
    <row r="194" spans="1:15">
      <c r="A194" s="1" t="s">
        <v>82</v>
      </c>
      <c r="B194" s="2" t="s">
        <v>46</v>
      </c>
      <c r="C194" s="28">
        <v>46826.587</v>
      </c>
      <c r="D194" s="1" t="s">
        <v>33</v>
      </c>
      <c r="E194" s="1">
        <f>VLOOKUP(C194,'Active 1'!$C$21:$E$411,3,FALSE)</f>
        <v>13162.483867842719</v>
      </c>
      <c r="G194" s="1">
        <v>13162</v>
      </c>
      <c r="H194" s="1">
        <v>-2.1600000000000001E-2</v>
      </c>
      <c r="M194" s="1" t="s">
        <v>932</v>
      </c>
      <c r="N194" s="1" t="s">
        <v>941</v>
      </c>
    </row>
    <row r="195" spans="1:15">
      <c r="A195" s="1" t="s">
        <v>88</v>
      </c>
      <c r="B195" s="2" t="s">
        <v>46</v>
      </c>
      <c r="C195" s="28">
        <v>46851.394999999997</v>
      </c>
      <c r="D195" s="1" t="s">
        <v>33</v>
      </c>
      <c r="E195" s="1">
        <f>VLOOKUP(C195,'Active 1'!$C$21:$E$411,3,FALSE)</f>
        <v>13215.478198103045</v>
      </c>
      <c r="G195" s="1">
        <v>13215</v>
      </c>
      <c r="H195" s="1">
        <v>-2.4299999999999999E-2</v>
      </c>
      <c r="M195" s="1" t="s">
        <v>940</v>
      </c>
      <c r="N195" s="1" t="s">
        <v>941</v>
      </c>
    </row>
    <row r="196" spans="1:15">
      <c r="A196" s="1" t="s">
        <v>942</v>
      </c>
      <c r="B196" s="2" t="s">
        <v>46</v>
      </c>
      <c r="C196" s="28">
        <v>46851.4</v>
      </c>
      <c r="D196" s="1" t="s">
        <v>33</v>
      </c>
      <c r="E196" s="1">
        <f>VLOOKUP(C196,'Active 1'!$C$21:$E$411,3,FALSE)</f>
        <v>13215.488878998383</v>
      </c>
      <c r="G196" s="1">
        <v>13215</v>
      </c>
      <c r="H196" s="1">
        <v>-1.9300000000000001E-2</v>
      </c>
      <c r="M196" s="1" t="s">
        <v>806</v>
      </c>
      <c r="N196" s="1" t="s">
        <v>941</v>
      </c>
    </row>
    <row r="197" spans="1:15">
      <c r="A197" s="1" t="s">
        <v>943</v>
      </c>
      <c r="B197" s="2" t="s">
        <v>46</v>
      </c>
      <c r="C197" s="28">
        <v>46851.4</v>
      </c>
      <c r="D197" s="1" t="s">
        <v>33</v>
      </c>
      <c r="E197" s="1">
        <f>VLOOKUP(C197,'Active 1'!$C$21:$E$411,3,FALSE)</f>
        <v>13215.488878998383</v>
      </c>
      <c r="G197" s="1">
        <v>13215</v>
      </c>
      <c r="H197" s="1">
        <v>-1.9300000000000001E-2</v>
      </c>
      <c r="M197" s="1" t="s">
        <v>944</v>
      </c>
      <c r="N197" s="1" t="s">
        <v>941</v>
      </c>
    </row>
    <row r="198" spans="1:15">
      <c r="A198" s="1" t="s">
        <v>938</v>
      </c>
      <c r="B198" s="2" t="s">
        <v>46</v>
      </c>
      <c r="C198" s="28">
        <v>46851.404000000002</v>
      </c>
      <c r="D198" s="1" t="s">
        <v>33</v>
      </c>
      <c r="E198" s="1">
        <f>VLOOKUP(C198,'Active 1'!$C$21:$E$411,3,FALSE)</f>
        <v>13215.497423714647</v>
      </c>
      <c r="G198" s="1">
        <v>13215</v>
      </c>
      <c r="H198" s="1">
        <v>-1.5299999999999999E-2</v>
      </c>
      <c r="M198" s="1" t="s">
        <v>159</v>
      </c>
      <c r="N198" s="1" t="s">
        <v>941</v>
      </c>
    </row>
    <row r="199" spans="1:15">
      <c r="A199" s="1" t="s">
        <v>934</v>
      </c>
      <c r="B199" s="2" t="s">
        <v>43</v>
      </c>
      <c r="C199" s="28">
        <v>46891.425000000003</v>
      </c>
      <c r="D199" s="1" t="s">
        <v>33</v>
      </c>
      <c r="E199" s="1">
        <f>VLOOKUP(C199,'Active 1'!$C$21:$E$411,3,FALSE)</f>
        <v>13300.989446100524</v>
      </c>
      <c r="G199" s="1">
        <v>13301</v>
      </c>
      <c r="H199" s="1">
        <v>-1.9199999999999998E-2</v>
      </c>
      <c r="M199" s="1" t="s">
        <v>935</v>
      </c>
      <c r="N199" s="1" t="s">
        <v>936</v>
      </c>
      <c r="O199" s="1" t="s">
        <v>941</v>
      </c>
    </row>
    <row r="200" spans="1:15">
      <c r="A200" s="1" t="s">
        <v>942</v>
      </c>
      <c r="B200" s="2" t="s">
        <v>46</v>
      </c>
      <c r="C200" s="28">
        <v>46910.389000000003</v>
      </c>
      <c r="D200" s="1" t="s">
        <v>33</v>
      </c>
      <c r="E200" s="1">
        <f>VLOOKUP(C200,'Active 1'!$C$21:$E$411,3,FALSE)</f>
        <v>13341.499945901272</v>
      </c>
      <c r="G200" s="1">
        <v>13341</v>
      </c>
      <c r="H200" s="1">
        <v>-1.43E-2</v>
      </c>
      <c r="M200" s="1" t="s">
        <v>806</v>
      </c>
      <c r="N200" s="1" t="s">
        <v>941</v>
      </c>
    </row>
    <row r="201" spans="1:15">
      <c r="A201" s="1" t="s">
        <v>71</v>
      </c>
      <c r="B201" s="2" t="s">
        <v>46</v>
      </c>
      <c r="C201" s="28">
        <v>46910.396000000001</v>
      </c>
      <c r="D201" s="1" t="s">
        <v>33</v>
      </c>
      <c r="E201" s="1">
        <f>VLOOKUP(C201,'Active 1'!$C$21:$E$411,3,FALSE)</f>
        <v>13341.514899154727</v>
      </c>
      <c r="G201" s="1">
        <v>13341</v>
      </c>
      <c r="H201" s="1">
        <v>-7.3000000000000001E-3</v>
      </c>
      <c r="M201" s="1" t="s">
        <v>944</v>
      </c>
      <c r="N201" s="1" t="s">
        <v>941</v>
      </c>
    </row>
    <row r="202" spans="1:15">
      <c r="A202" s="1" t="s">
        <v>943</v>
      </c>
      <c r="B202" s="2" t="s">
        <v>46</v>
      </c>
      <c r="C202" s="28">
        <v>46910.398000000001</v>
      </c>
      <c r="D202" s="1" t="s">
        <v>33</v>
      </c>
      <c r="E202" s="1">
        <f>VLOOKUP(C202,'Active 1'!$C$21:$E$411,3,FALSE)</f>
        <v>13341.519171512859</v>
      </c>
      <c r="G202" s="1">
        <v>13341</v>
      </c>
      <c r="H202" s="1">
        <v>-5.3E-3</v>
      </c>
      <c r="M202" s="1" t="s">
        <v>944</v>
      </c>
      <c r="N202" s="1" t="s">
        <v>941</v>
      </c>
    </row>
    <row r="203" spans="1:15">
      <c r="A203" s="1" t="s">
        <v>945</v>
      </c>
      <c r="B203" s="2" t="s">
        <v>46</v>
      </c>
      <c r="C203" s="28">
        <v>46910.402999999998</v>
      </c>
      <c r="D203" s="1" t="s">
        <v>33</v>
      </c>
      <c r="E203" s="1">
        <f>VLOOKUP(C203,'Active 1'!$C$21:$E$411,3,FALSE)</f>
        <v>13341.529852408181</v>
      </c>
      <c r="G203" s="1">
        <v>13341</v>
      </c>
      <c r="H203" s="1">
        <v>-2.9999999999999997E-4</v>
      </c>
      <c r="M203" s="1" t="s">
        <v>776</v>
      </c>
      <c r="N203" s="1" t="s">
        <v>941</v>
      </c>
    </row>
    <row r="204" spans="1:15">
      <c r="A204" s="1" t="s">
        <v>946</v>
      </c>
      <c r="B204" s="2" t="s">
        <v>43</v>
      </c>
      <c r="C204" s="28">
        <v>46913.432000000001</v>
      </c>
      <c r="D204" s="1" t="s">
        <v>33</v>
      </c>
      <c r="E204" s="1">
        <f>VLOOKUP(C204,'Active 1'!$C$21:$E$411,3,FALSE)</f>
        <v>13348.000338798001</v>
      </c>
      <c r="G204" s="1">
        <v>13348</v>
      </c>
      <c r="H204" s="1">
        <v>-1.4200000000000001E-2</v>
      </c>
      <c r="M204" s="1" t="s">
        <v>947</v>
      </c>
      <c r="N204" s="1" t="s">
        <v>941</v>
      </c>
    </row>
    <row r="205" spans="1:15">
      <c r="A205" s="1" t="s">
        <v>71</v>
      </c>
      <c r="B205" s="2" t="s">
        <v>46</v>
      </c>
      <c r="C205" s="28">
        <v>46916.461000000003</v>
      </c>
      <c r="D205" s="1" t="s">
        <v>33</v>
      </c>
      <c r="E205" s="1">
        <f>VLOOKUP(C205,'Active 1'!$C$21:$E$411,3,FALSE)</f>
        <v>13354.470825187822</v>
      </c>
      <c r="G205" s="1">
        <v>13354</v>
      </c>
      <c r="H205" s="1">
        <v>-2.8000000000000001E-2</v>
      </c>
      <c r="M205" s="1" t="s">
        <v>944</v>
      </c>
      <c r="N205" s="1" t="s">
        <v>941</v>
      </c>
    </row>
    <row r="206" spans="1:15">
      <c r="A206" s="1" t="s">
        <v>88</v>
      </c>
      <c r="B206" s="2" t="s">
        <v>43</v>
      </c>
      <c r="C206" s="28">
        <v>47265.455999999998</v>
      </c>
      <c r="D206" s="1" t="s">
        <v>33</v>
      </c>
      <c r="E206" s="1">
        <f>VLOOKUP(C206,'Active 1'!$C$21:$E$411,3,FALSE)</f>
        <v>14099.986638199942</v>
      </c>
      <c r="G206" s="1">
        <v>14100</v>
      </c>
      <c r="H206" s="1">
        <v>-2.1700000000000001E-2</v>
      </c>
      <c r="M206" s="1" t="s">
        <v>940</v>
      </c>
      <c r="N206" s="1" t="s">
        <v>941</v>
      </c>
    </row>
    <row r="207" spans="1:15">
      <c r="A207" s="1" t="s">
        <v>88</v>
      </c>
      <c r="B207" s="2" t="s">
        <v>46</v>
      </c>
      <c r="C207" s="28">
        <v>47673.434999999998</v>
      </c>
      <c r="D207" s="1" t="s">
        <v>33</v>
      </c>
      <c r="E207" s="1">
        <f>VLOOKUP(C207,'Active 1'!$C$21:$E$411,3,FALSE)</f>
        <v>14971.502837219627</v>
      </c>
      <c r="G207" s="1">
        <v>14971</v>
      </c>
      <c r="H207" s="1">
        <v>-1.5299999999999999E-2</v>
      </c>
      <c r="M207" s="1" t="s">
        <v>940</v>
      </c>
      <c r="N207" s="1" t="s">
        <v>941</v>
      </c>
    </row>
    <row r="208" spans="1:15">
      <c r="A208" s="1" t="s">
        <v>82</v>
      </c>
      <c r="B208" s="2" t="s">
        <v>43</v>
      </c>
      <c r="C208" s="28">
        <v>47939.557999999997</v>
      </c>
      <c r="D208" s="1" t="s">
        <v>33</v>
      </c>
      <c r="E208" s="1">
        <f>VLOOKUP(C208,'Active 1'!$C$21:$E$411,3,FALSE)</f>
        <v>15539.98921870425</v>
      </c>
      <c r="G208" s="1">
        <v>15540</v>
      </c>
      <c r="H208" s="1">
        <v>-2.2599999999999999E-2</v>
      </c>
      <c r="M208" s="1" t="s">
        <v>932</v>
      </c>
      <c r="N208" s="1" t="s">
        <v>948</v>
      </c>
    </row>
    <row r="209" spans="1:14">
      <c r="A209" s="1" t="s">
        <v>949</v>
      </c>
      <c r="B209" s="2" t="s">
        <v>43</v>
      </c>
      <c r="C209" s="28">
        <v>47939.571000000004</v>
      </c>
      <c r="D209" s="1" t="s">
        <v>33</v>
      </c>
      <c r="E209" s="1">
        <f>VLOOKUP(C209,'Active 1'!$C$21:$E$411,3,FALSE)</f>
        <v>15540.016989032118</v>
      </c>
      <c r="G209" s="1">
        <v>15540</v>
      </c>
      <c r="H209" s="1">
        <v>-9.5999999999999992E-3</v>
      </c>
      <c r="M209" s="1" t="s">
        <v>950</v>
      </c>
      <c r="N209" s="1" t="s">
        <v>948</v>
      </c>
    </row>
    <row r="210" spans="1:14">
      <c r="A210" s="1" t="s">
        <v>949</v>
      </c>
      <c r="B210" s="2" t="s">
        <v>43</v>
      </c>
      <c r="C210" s="28">
        <v>47942.377999999997</v>
      </c>
      <c r="D210" s="1" t="s">
        <v>33</v>
      </c>
      <c r="E210" s="1">
        <f>VLOOKUP(C210,'Active 1'!$C$21:$E$411,3,FALSE)</f>
        <v>15546.013243669348</v>
      </c>
      <c r="G210" s="1">
        <v>15546</v>
      </c>
      <c r="H210" s="1">
        <v>-1.1299999999999999E-2</v>
      </c>
      <c r="M210" s="1" t="s">
        <v>950</v>
      </c>
      <c r="N210" s="1" t="s">
        <v>948</v>
      </c>
    </row>
    <row r="211" spans="1:14">
      <c r="A211" s="1" t="s">
        <v>951</v>
      </c>
      <c r="B211" s="2" t="s">
        <v>46</v>
      </c>
      <c r="C211" s="28">
        <v>47945.419000000002</v>
      </c>
      <c r="D211" s="1" t="s">
        <v>33</v>
      </c>
      <c r="E211" s="1">
        <f>VLOOKUP(C211,'Active 1'!$C$21:$E$411,3,FALSE)</f>
        <v>15552.509364207961</v>
      </c>
      <c r="G211" s="1">
        <v>15552</v>
      </c>
      <c r="H211" s="1">
        <v>-1.3100000000000001E-2</v>
      </c>
      <c r="M211" s="1" t="s">
        <v>940</v>
      </c>
      <c r="N211" s="1" t="s">
        <v>948</v>
      </c>
    </row>
    <row r="212" spans="1:14">
      <c r="A212" s="1" t="s">
        <v>952</v>
      </c>
      <c r="B212" s="2" t="s">
        <v>46</v>
      </c>
      <c r="C212" s="28">
        <v>47945.421000000002</v>
      </c>
      <c r="D212" s="1" t="s">
        <v>33</v>
      </c>
      <c r="E212" s="1">
        <f>VLOOKUP(C212,'Active 1'!$C$21:$E$411,3,FALSE)</f>
        <v>15552.513636566093</v>
      </c>
      <c r="G212" s="1">
        <v>15552</v>
      </c>
      <c r="H212" s="1">
        <v>-1.11E-2</v>
      </c>
      <c r="M212" s="1" t="s">
        <v>867</v>
      </c>
      <c r="N212" s="1" t="s">
        <v>948</v>
      </c>
    </row>
    <row r="213" spans="1:14">
      <c r="A213" s="1" t="s">
        <v>949</v>
      </c>
      <c r="B213" s="2" t="s">
        <v>46</v>
      </c>
      <c r="C213" s="28">
        <v>47945.423000000003</v>
      </c>
      <c r="D213" s="1" t="s">
        <v>33</v>
      </c>
      <c r="E213" s="1">
        <f>VLOOKUP(C213,'Active 1'!$C$21:$E$411,3,FALSE)</f>
        <v>15552.517908924225</v>
      </c>
      <c r="G213" s="1">
        <v>15552</v>
      </c>
      <c r="H213" s="1">
        <v>-9.1000000000000004E-3</v>
      </c>
      <c r="M213" s="1" t="s">
        <v>950</v>
      </c>
      <c r="N213" s="1" t="s">
        <v>948</v>
      </c>
    </row>
    <row r="214" spans="1:14">
      <c r="A214" s="1" t="s">
        <v>953</v>
      </c>
      <c r="B214" s="2" t="s">
        <v>43</v>
      </c>
      <c r="C214" s="28">
        <v>47970.464</v>
      </c>
      <c r="D214" s="1" t="s">
        <v>33</v>
      </c>
      <c r="E214" s="1">
        <f>VLOOKUP(C214,'Active 1'!$C$21:$E$411,3,FALSE)</f>
        <v>15606.009968906847</v>
      </c>
      <c r="G214" s="1">
        <v>15606</v>
      </c>
      <c r="H214" s="1">
        <v>-1.2999999999999999E-2</v>
      </c>
      <c r="M214" s="1" t="s">
        <v>932</v>
      </c>
      <c r="N214" s="1" t="s">
        <v>948</v>
      </c>
    </row>
    <row r="215" spans="1:14">
      <c r="A215" s="1" t="s">
        <v>79</v>
      </c>
      <c r="B215" s="2" t="s">
        <v>46</v>
      </c>
      <c r="C215" s="28">
        <v>47995.506999999998</v>
      </c>
      <c r="D215" s="1" t="s">
        <v>33</v>
      </c>
      <c r="E215" s="1">
        <f>VLOOKUP(C215,'Active 1'!$C$21:$E$411,3,FALSE)</f>
        <v>15659.506301247598</v>
      </c>
      <c r="G215" s="1">
        <v>15659</v>
      </c>
      <c r="H215" s="1">
        <v>-1.47E-2</v>
      </c>
      <c r="M215" s="1" t="s">
        <v>487</v>
      </c>
      <c r="N215" s="1" t="s">
        <v>948</v>
      </c>
    </row>
    <row r="216" spans="1:14">
      <c r="A216" s="1" t="s">
        <v>949</v>
      </c>
      <c r="B216" s="2" t="s">
        <v>46</v>
      </c>
      <c r="C216" s="28">
        <v>48011.41</v>
      </c>
      <c r="D216" s="1" t="s">
        <v>33</v>
      </c>
      <c r="E216" s="1">
        <f>VLOOKUP(C216,'Active 1'!$C$21:$E$411,3,FALSE)</f>
        <v>15693.477956928444</v>
      </c>
      <c r="G216" s="1">
        <v>15693</v>
      </c>
      <c r="H216" s="1">
        <v>-2.8000000000000001E-2</v>
      </c>
      <c r="M216" s="1" t="s">
        <v>950</v>
      </c>
      <c r="N216" s="1" t="s">
        <v>948</v>
      </c>
    </row>
    <row r="217" spans="1:14">
      <c r="A217" s="1" t="s">
        <v>82</v>
      </c>
      <c r="B217" s="2" t="s">
        <v>46</v>
      </c>
      <c r="C217" s="28">
        <v>48273.567000000003</v>
      </c>
      <c r="D217" s="1" t="s">
        <v>33</v>
      </c>
      <c r="E217" s="1">
        <f>VLOOKUP(C217,'Active 1'!$C$21:$E$411,3,FALSE)</f>
        <v>16253.492252238748</v>
      </c>
      <c r="G217" s="1">
        <v>16253</v>
      </c>
      <c r="H217" s="1">
        <v>-2.2100000000000002E-2</v>
      </c>
      <c r="M217" s="1" t="s">
        <v>932</v>
      </c>
      <c r="N217" s="1" t="s">
        <v>948</v>
      </c>
    </row>
    <row r="218" spans="1:14">
      <c r="A218" s="1" t="s">
        <v>82</v>
      </c>
      <c r="B218" s="2" t="s">
        <v>46</v>
      </c>
      <c r="C218" s="28">
        <v>48275.442000000003</v>
      </c>
      <c r="D218" s="1" t="s">
        <v>33</v>
      </c>
      <c r="E218" s="1">
        <f>VLOOKUP(C218,'Active 1'!$C$21:$E$411,3,FALSE)</f>
        <v>16257.497587986818</v>
      </c>
      <c r="G218" s="1">
        <v>16257</v>
      </c>
      <c r="H218" s="1">
        <v>-1.9599999999999999E-2</v>
      </c>
      <c r="M218" s="1" t="s">
        <v>932</v>
      </c>
      <c r="N218" s="1" t="s">
        <v>948</v>
      </c>
    </row>
    <row r="219" spans="1:14">
      <c r="A219" s="1" t="s">
        <v>954</v>
      </c>
      <c r="B219" s="2" t="s">
        <v>43</v>
      </c>
      <c r="C219" s="28">
        <v>48330.438000000002</v>
      </c>
      <c r="D219" s="1" t="s">
        <v>33</v>
      </c>
      <c r="E219" s="1">
        <f>VLOOKUP(C219,'Active 1'!$C$21:$E$411,3,FALSE)</f>
        <v>16374.978891880612</v>
      </c>
      <c r="G219" s="1">
        <v>16375</v>
      </c>
      <c r="H219" s="1">
        <v>-2.86E-2</v>
      </c>
      <c r="M219" s="1" t="s">
        <v>955</v>
      </c>
      <c r="N219" s="1" t="s">
        <v>948</v>
      </c>
    </row>
    <row r="220" spans="1:14">
      <c r="A220" s="1" t="s">
        <v>949</v>
      </c>
      <c r="B220" s="2" t="s">
        <v>46</v>
      </c>
      <c r="C220" s="28">
        <v>49126.493000000002</v>
      </c>
      <c r="D220" s="1" t="s">
        <v>33</v>
      </c>
      <c r="E220" s="1">
        <f>VLOOKUP(C220,'Active 1'!$C$21:$E$411,3,FALSE)</f>
        <v>18075.494917976604</v>
      </c>
      <c r="G220" s="1">
        <v>18075</v>
      </c>
      <c r="H220" s="1">
        <v>-2.35E-2</v>
      </c>
      <c r="M220" s="1" t="s">
        <v>950</v>
      </c>
      <c r="N220" s="1" t="s">
        <v>948</v>
      </c>
    </row>
    <row r="221" spans="1:14">
      <c r="A221" s="1" t="s">
        <v>956</v>
      </c>
      <c r="B221" s="2" t="s">
        <v>43</v>
      </c>
      <c r="C221" s="28">
        <v>49749.3439</v>
      </c>
      <c r="D221" s="1" t="s">
        <v>33</v>
      </c>
      <c r="E221" s="1">
        <f>VLOOKUP(C221,'Active 1'!$C$21:$E$411,3,FALSE)</f>
        <v>19406.015971570021</v>
      </c>
      <c r="G221" s="1">
        <v>19406</v>
      </c>
      <c r="H221" s="1">
        <v>-1.5699999999999999E-2</v>
      </c>
      <c r="M221" s="1" t="s">
        <v>776</v>
      </c>
      <c r="N221" s="1" t="s">
        <v>957</v>
      </c>
    </row>
    <row r="222" spans="1:14">
      <c r="A222" s="1" t="s">
        <v>956</v>
      </c>
      <c r="B222" s="2" t="s">
        <v>46</v>
      </c>
      <c r="C222" s="28">
        <v>49751.444600000003</v>
      </c>
      <c r="D222" s="1" t="s">
        <v>33</v>
      </c>
      <c r="E222" s="1">
        <f>VLOOKUP(C222,'Active 1'!$C$21:$E$411,3,FALSE)</f>
        <v>19410.503442933212</v>
      </c>
      <c r="G222" s="1">
        <v>19410</v>
      </c>
      <c r="H222" s="1">
        <v>-2.1499999999999998E-2</v>
      </c>
      <c r="M222" s="1" t="s">
        <v>776</v>
      </c>
      <c r="N222" s="1" t="s">
        <v>957</v>
      </c>
    </row>
    <row r="223" spans="1:14">
      <c r="A223" s="1" t="s">
        <v>88</v>
      </c>
      <c r="B223" s="2" t="s">
        <v>43</v>
      </c>
      <c r="C223" s="28">
        <v>49843.433100000002</v>
      </c>
      <c r="D223" s="1" t="s">
        <v>33</v>
      </c>
      <c r="E223" s="1">
        <f>VLOOKUP(C223,'Active 1'!$C$21:$E$411,3,FALSE)</f>
        <v>19607.007350912598</v>
      </c>
      <c r="G223" s="1">
        <v>19607</v>
      </c>
      <c r="H223" s="1">
        <v>-0.02</v>
      </c>
      <c r="M223" s="1" t="s">
        <v>940</v>
      </c>
      <c r="N223" s="1" t="s">
        <v>958</v>
      </c>
    </row>
    <row r="224" spans="1:14">
      <c r="A224" s="1" t="s">
        <v>956</v>
      </c>
      <c r="B224" s="2" t="s">
        <v>46</v>
      </c>
      <c r="C224" s="28">
        <v>50509.339800000002</v>
      </c>
      <c r="D224" s="1" t="s">
        <v>33</v>
      </c>
      <c r="E224" s="1">
        <f>VLOOKUP(C224,'Active 1'!$C$21:$E$411,3,FALSE)</f>
        <v>21029.503303120287</v>
      </c>
      <c r="G224" s="1">
        <v>21029</v>
      </c>
      <c r="H224" s="1">
        <v>-2.3900000000000001E-2</v>
      </c>
      <c r="M224" s="1" t="s">
        <v>776</v>
      </c>
      <c r="N224" s="1" t="s">
        <v>959</v>
      </c>
    </row>
    <row r="225" spans="1:16">
      <c r="A225" s="1" t="s">
        <v>960</v>
      </c>
      <c r="B225" s="2" t="s">
        <v>46</v>
      </c>
      <c r="C225" s="28">
        <v>50509.352299999999</v>
      </c>
      <c r="D225" s="1" t="s">
        <v>33</v>
      </c>
      <c r="E225" s="1">
        <f>VLOOKUP(C225,'Active 1'!$C$21:$E$411,3,FALSE)</f>
        <v>21029.530005358603</v>
      </c>
      <c r="G225" s="1">
        <v>21029</v>
      </c>
      <c r="H225" s="1">
        <v>-1.14E-2</v>
      </c>
      <c r="M225" s="1" t="s">
        <v>961</v>
      </c>
      <c r="N225" s="1" t="s">
        <v>959</v>
      </c>
    </row>
    <row r="226" spans="1:16">
      <c r="A226" s="1" t="s">
        <v>88</v>
      </c>
      <c r="B226" s="2" t="s">
        <v>43</v>
      </c>
      <c r="C226" s="28">
        <v>50520.340600000003</v>
      </c>
      <c r="D226" s="1" t="s">
        <v>33</v>
      </c>
      <c r="E226" s="1">
        <f>VLOOKUP(C226,'Active 1'!$C$21:$E$411,3,FALSE)</f>
        <v>21053.002981785557</v>
      </c>
      <c r="G226" s="1">
        <v>21053</v>
      </c>
      <c r="H226" s="1">
        <v>-2.41E-2</v>
      </c>
      <c r="M226" s="1" t="s">
        <v>940</v>
      </c>
      <c r="N226" s="1" t="s">
        <v>962</v>
      </c>
    </row>
    <row r="227" spans="1:16">
      <c r="A227" s="1" t="s">
        <v>963</v>
      </c>
      <c r="B227" s="2" t="s">
        <v>43</v>
      </c>
      <c r="C227" s="28">
        <v>50902.326300000001</v>
      </c>
      <c r="D227" s="1" t="s">
        <v>33</v>
      </c>
      <c r="E227" s="1">
        <f>VLOOKUP(C227,'Active 1'!$C$21:$E$411,3,FALSE)</f>
        <v>21868.992837498405</v>
      </c>
      <c r="G227" s="1">
        <v>21869</v>
      </c>
      <c r="H227" s="1">
        <v>-3.0099999999999998E-2</v>
      </c>
      <c r="M227" s="1" t="s">
        <v>964</v>
      </c>
      <c r="N227" s="1" t="s">
        <v>965</v>
      </c>
    </row>
    <row r="228" spans="1:16">
      <c r="A228" s="1" t="s">
        <v>966</v>
      </c>
      <c r="B228" s="2" t="s">
        <v>43</v>
      </c>
      <c r="C228" s="28">
        <v>51663.526700000002</v>
      </c>
      <c r="D228" s="1" t="s">
        <v>33</v>
      </c>
      <c r="E228" s="1">
        <f>VLOOKUP(C228,'Active 1'!$C$21:$E$411,3,FALSE)</f>
        <v>23495.053196733232</v>
      </c>
      <c r="G228" s="1">
        <v>23495</v>
      </c>
      <c r="H228" s="1">
        <v>-4.1999999999999997E-3</v>
      </c>
      <c r="M228" s="1" t="s">
        <v>944</v>
      </c>
      <c r="N228" s="1" t="s">
        <v>967</v>
      </c>
    </row>
    <row r="229" spans="1:16">
      <c r="A229" s="1" t="s">
        <v>966</v>
      </c>
      <c r="B229" s="2" t="s">
        <v>46</v>
      </c>
      <c r="C229" s="28">
        <v>52042.438800000004</v>
      </c>
      <c r="D229" s="1" t="s">
        <v>33</v>
      </c>
      <c r="E229" s="1">
        <f>VLOOKUP(C229,'Active 1'!$C$21:$E$411,3,FALSE)</f>
        <v>24304.477292469946</v>
      </c>
      <c r="G229" s="1">
        <v>24304</v>
      </c>
      <c r="H229" s="1">
        <v>-4.0800000000000003E-2</v>
      </c>
      <c r="M229" s="1" t="s">
        <v>944</v>
      </c>
      <c r="N229" s="1" t="s">
        <v>968</v>
      </c>
    </row>
    <row r="230" spans="1:16">
      <c r="A230" s="1" t="s">
        <v>116</v>
      </c>
      <c r="B230" s="2" t="s">
        <v>46</v>
      </c>
      <c r="C230" s="28">
        <v>54540.4018</v>
      </c>
      <c r="D230" s="1" t="s">
        <v>487</v>
      </c>
      <c r="E230" s="1">
        <f>VLOOKUP(C230,'Active 1'!$C$21:$E$411,3,FALSE)</f>
        <v>29640.573559806766</v>
      </c>
      <c r="G230" s="1">
        <v>29640</v>
      </c>
      <c r="H230" s="1">
        <v>-3.3999999999999998E-3</v>
      </c>
      <c r="M230" s="1" t="s">
        <v>969</v>
      </c>
      <c r="N230" s="1" t="s">
        <v>970</v>
      </c>
    </row>
    <row r="231" spans="1:16">
      <c r="A231" s="1" t="s">
        <v>71</v>
      </c>
      <c r="B231" s="2" t="s">
        <v>43</v>
      </c>
      <c r="C231" s="28">
        <v>46914.394</v>
      </c>
      <c r="D231" s="1" t="s">
        <v>33</v>
      </c>
      <c r="E231" s="1">
        <f>VLOOKUP(C231,'Active 1'!$C$21:$E$411,3,FALSE)</f>
        <v>13350.055343059144</v>
      </c>
      <c r="G231" s="1">
        <v>13350</v>
      </c>
      <c r="H231" s="1">
        <v>1.15E-2</v>
      </c>
      <c r="M231" s="1" t="s">
        <v>944</v>
      </c>
      <c r="N231" s="1" t="s">
        <v>971</v>
      </c>
      <c r="O231" s="1" t="s">
        <v>972</v>
      </c>
      <c r="P231" s="1" t="s">
        <v>973</v>
      </c>
    </row>
    <row r="232" spans="1:16">
      <c r="A232" s="1" t="s">
        <v>72</v>
      </c>
      <c r="B232" s="2" t="s">
        <v>46</v>
      </c>
      <c r="C232" s="28">
        <v>46917.427000000003</v>
      </c>
      <c r="D232" s="1" t="s">
        <v>33</v>
      </c>
      <c r="E232" s="1">
        <f>VLOOKUP(C232,'Active 1'!$C$21:$E$411,3,FALSE)</f>
        <v>13356.534374165229</v>
      </c>
      <c r="G232" s="1">
        <v>13356</v>
      </c>
      <c r="H232" s="1">
        <v>1.8E-3</v>
      </c>
      <c r="M232" s="1" t="s">
        <v>776</v>
      </c>
      <c r="N232" s="1" t="s">
        <v>971</v>
      </c>
      <c r="O232" s="1" t="s">
        <v>972</v>
      </c>
      <c r="P232" s="1" t="s">
        <v>973</v>
      </c>
    </row>
    <row r="233" spans="1:16">
      <c r="A233" s="1" t="s">
        <v>79</v>
      </c>
      <c r="B233" s="2" t="s">
        <v>43</v>
      </c>
      <c r="C233" s="28">
        <v>47939.560299999997</v>
      </c>
      <c r="D233" s="1" t="s">
        <v>33</v>
      </c>
      <c r="E233" s="1">
        <f>VLOOKUP(C233,'Active 1'!$C$21:$E$411,3,FALSE)</f>
        <v>15539.994131916101</v>
      </c>
      <c r="G233" s="1">
        <v>15540</v>
      </c>
      <c r="H233" s="1">
        <v>-2.0299999999999999E-2</v>
      </c>
      <c r="M233" s="1" t="s">
        <v>487</v>
      </c>
      <c r="N233" s="1" t="s">
        <v>948</v>
      </c>
    </row>
    <row r="234" spans="1:16">
      <c r="A234" s="1" t="s">
        <v>79</v>
      </c>
      <c r="B234" s="2" t="s">
        <v>46</v>
      </c>
      <c r="C234" s="28">
        <v>48011.4162</v>
      </c>
      <c r="D234" s="1" t="s">
        <v>33</v>
      </c>
      <c r="E234" s="1">
        <f>VLOOKUP(C234,'Active 1'!$C$21:$E$411,3,FALSE)</f>
        <v>15693.491201238641</v>
      </c>
      <c r="G234" s="1">
        <v>15693</v>
      </c>
      <c r="H234" s="1">
        <v>-2.18E-2</v>
      </c>
      <c r="M234" s="1" t="s">
        <v>487</v>
      </c>
      <c r="N234" s="1" t="s">
        <v>948</v>
      </c>
    </row>
    <row r="235" spans="1:16">
      <c r="A235" s="1" t="s">
        <v>82</v>
      </c>
      <c r="B235" s="2" t="s">
        <v>46</v>
      </c>
      <c r="C235" s="28">
        <v>48281.502099999998</v>
      </c>
      <c r="D235" s="1" t="s">
        <v>33</v>
      </c>
      <c r="E235" s="1">
        <f>VLOOKUP(C235,'Active 1'!$C$21:$E$411,3,FALSE)</f>
        <v>16270.443046742477</v>
      </c>
      <c r="G235" s="1">
        <v>16270</v>
      </c>
      <c r="H235" s="1">
        <v>-4.5199999999999997E-2</v>
      </c>
      <c r="M235" s="1" t="s">
        <v>932</v>
      </c>
      <c r="N235" s="1" t="s">
        <v>948</v>
      </c>
    </row>
    <row r="236" spans="1:16">
      <c r="A236" s="1" t="s">
        <v>82</v>
      </c>
      <c r="B236" s="2" t="s">
        <v>46</v>
      </c>
      <c r="C236" s="28">
        <v>48362.507700000002</v>
      </c>
      <c r="D236" s="1" t="s">
        <v>33</v>
      </c>
      <c r="E236" s="1">
        <f>VLOOKUP(C236,'Active 1'!$C$21:$E$411,3,FALSE)</f>
        <v>16443.485513661883</v>
      </c>
      <c r="G236" s="1">
        <v>16443</v>
      </c>
      <c r="H236" s="1">
        <v>-2.5600000000000001E-2</v>
      </c>
      <c r="M236" s="1" t="s">
        <v>932</v>
      </c>
      <c r="N236" s="1" t="s">
        <v>948</v>
      </c>
    </row>
    <row r="237" spans="1:16">
      <c r="A237" s="1" t="s">
        <v>86</v>
      </c>
      <c r="B237" s="2" t="s">
        <v>46</v>
      </c>
      <c r="C237" s="28">
        <v>49018.3577</v>
      </c>
      <c r="D237" s="1" t="s">
        <v>33</v>
      </c>
      <c r="E237" s="1">
        <f>VLOOKUP(C237,'Active 1'!$C$21:$E$411,3,FALSE)</f>
        <v>17844.49855386018</v>
      </c>
      <c r="G237" s="1">
        <v>17844</v>
      </c>
      <c r="H237" s="1">
        <v>-2.1499999999999998E-2</v>
      </c>
      <c r="M237" s="1" t="s">
        <v>487</v>
      </c>
      <c r="N237" s="1" t="s">
        <v>948</v>
      </c>
    </row>
    <row r="238" spans="1:16">
      <c r="A238" s="1" t="s">
        <v>88</v>
      </c>
      <c r="B238" s="2" t="s">
        <v>46</v>
      </c>
      <c r="C238" s="28">
        <v>49061.414799999999</v>
      </c>
      <c r="D238" s="1" t="s">
        <v>33</v>
      </c>
      <c r="E238" s="1">
        <f>VLOOKUP(C238,'Active 1'!$C$21:$E$411,3,FALSE)</f>
        <v>17936.476229507232</v>
      </c>
      <c r="G238" s="1">
        <v>17936</v>
      </c>
      <c r="H238" s="1">
        <v>-3.2099999999999997E-2</v>
      </c>
      <c r="M238" s="1" t="s">
        <v>940</v>
      </c>
      <c r="N238" s="1" t="s">
        <v>948</v>
      </c>
    </row>
    <row r="239" spans="1:16">
      <c r="A239" s="1" t="s">
        <v>90</v>
      </c>
      <c r="B239" s="2" t="s">
        <v>43</v>
      </c>
      <c r="C239" s="28">
        <v>49080.393400000001</v>
      </c>
      <c r="D239" s="1" t="s">
        <v>33</v>
      </c>
      <c r="E239" s="1">
        <f>VLOOKUP(C239,'Active 1'!$C$21:$E$411,3,FALSE)</f>
        <v>17977.017917522342</v>
      </c>
      <c r="G239" s="1">
        <v>17977</v>
      </c>
      <c r="H239" s="1">
        <v>-1.2699999999999999E-2</v>
      </c>
      <c r="M239" s="1" t="s">
        <v>776</v>
      </c>
      <c r="N239" s="1" t="s">
        <v>948</v>
      </c>
    </row>
    <row r="240" spans="1:16">
      <c r="A240" s="1" t="s">
        <v>82</v>
      </c>
      <c r="B240" s="2" t="s">
        <v>46</v>
      </c>
      <c r="C240" s="28">
        <v>49368.523399999998</v>
      </c>
      <c r="D240" s="1" t="s">
        <v>33</v>
      </c>
      <c r="E240" s="1">
        <f>VLOOKUP(C240,'Active 1'!$C$21:$E$411,3,FALSE)</f>
        <v>18592.515191704446</v>
      </c>
      <c r="G240" s="1">
        <v>18592</v>
      </c>
      <c r="H240" s="1">
        <v>-1.4800000000000001E-2</v>
      </c>
      <c r="M240" s="1" t="s">
        <v>932</v>
      </c>
      <c r="N240" s="1" t="s">
        <v>948</v>
      </c>
    </row>
    <row r="241" spans="1:14">
      <c r="A241" s="1" t="s">
        <v>91</v>
      </c>
      <c r="B241" s="2" t="s">
        <v>43</v>
      </c>
      <c r="C241" s="28">
        <v>49374.361100000002</v>
      </c>
      <c r="D241" s="1" t="s">
        <v>33</v>
      </c>
      <c r="E241" s="1">
        <f>VLOOKUP(C241,'Active 1'!$C$21:$E$411,3,FALSE)</f>
        <v>18604.985564235925</v>
      </c>
      <c r="G241" s="1">
        <v>18605</v>
      </c>
      <c r="H241" s="1">
        <v>-2.87E-2</v>
      </c>
      <c r="M241" s="1" t="s">
        <v>932</v>
      </c>
      <c r="N241" s="1" t="s">
        <v>948</v>
      </c>
    </row>
    <row r="242" spans="1:14">
      <c r="A242" s="1" t="s">
        <v>82</v>
      </c>
      <c r="B242" s="2" t="s">
        <v>43</v>
      </c>
      <c r="C242" s="28">
        <v>49374.369400000003</v>
      </c>
      <c r="D242" s="1" t="s">
        <v>33</v>
      </c>
      <c r="E242" s="1">
        <f>VLOOKUP(C242,'Active 1'!$C$21:$E$411,3,FALSE)</f>
        <v>18605.003294522172</v>
      </c>
      <c r="G242" s="1">
        <v>18605</v>
      </c>
      <c r="H242" s="1">
        <v>-2.0400000000000001E-2</v>
      </c>
      <c r="M242" s="1" t="s">
        <v>932</v>
      </c>
      <c r="N242" s="1" t="s">
        <v>948</v>
      </c>
    </row>
    <row r="243" spans="1:14">
      <c r="A243" s="1" t="s">
        <v>92</v>
      </c>
      <c r="B243" s="2" t="s">
        <v>43</v>
      </c>
      <c r="C243" s="28">
        <v>49374.376300000004</v>
      </c>
      <c r="D243" s="1" t="s">
        <v>33</v>
      </c>
      <c r="E243" s="1">
        <f>VLOOKUP(C243,'Active 1'!$C$21:$E$411,3,FALSE)</f>
        <v>18605.018034157725</v>
      </c>
      <c r="G243" s="1">
        <v>18605</v>
      </c>
      <c r="H243" s="1">
        <v>-1.35E-2</v>
      </c>
      <c r="M243" s="1" t="s">
        <v>932</v>
      </c>
      <c r="N243" s="1" t="s">
        <v>948</v>
      </c>
    </row>
    <row r="244" spans="1:14">
      <c r="A244" s="1" t="s">
        <v>79</v>
      </c>
      <c r="B244" s="2" t="s">
        <v>43</v>
      </c>
      <c r="C244" s="28">
        <v>49374.377699999997</v>
      </c>
      <c r="D244" s="1" t="s">
        <v>33</v>
      </c>
      <c r="E244" s="1">
        <f>VLOOKUP(C244,'Active 1'!$C$21:$E$411,3,FALSE)</f>
        <v>18605.021024808404</v>
      </c>
      <c r="G244" s="1">
        <v>18605</v>
      </c>
      <c r="H244" s="1">
        <v>-1.21E-2</v>
      </c>
      <c r="M244" s="1" t="s">
        <v>487</v>
      </c>
      <c r="N244" s="1" t="s">
        <v>948</v>
      </c>
    </row>
    <row r="245" spans="1:14">
      <c r="A245" s="1" t="s">
        <v>88</v>
      </c>
      <c r="B245" s="2" t="s">
        <v>46</v>
      </c>
      <c r="C245" s="28">
        <v>49463.551700000004</v>
      </c>
      <c r="D245" s="1" t="s">
        <v>33</v>
      </c>
      <c r="E245" s="1">
        <f>VLOOKUP(C245,'Active 1'!$C$21:$E$411,3,FALSE)</f>
        <v>18795.512656807568</v>
      </c>
      <c r="G245" s="1">
        <v>18795</v>
      </c>
      <c r="H245" s="1">
        <v>-1.6299999999999999E-2</v>
      </c>
      <c r="M245" s="1" t="s">
        <v>940</v>
      </c>
      <c r="N245" s="1" t="s">
        <v>948</v>
      </c>
    </row>
    <row r="246" spans="1:14">
      <c r="A246" s="1" t="s">
        <v>116</v>
      </c>
      <c r="B246" s="2" t="s">
        <v>46</v>
      </c>
      <c r="C246" s="28">
        <v>52698.317000000003</v>
      </c>
      <c r="D246" s="1" t="s">
        <v>117</v>
      </c>
      <c r="E246" s="1">
        <f>VLOOKUP(C246,'Active 1'!$C$21:$E$411,3,FALSE)</f>
        <v>25705.550572917891</v>
      </c>
      <c r="G246" s="1">
        <v>25705</v>
      </c>
      <c r="H246" s="1">
        <v>-8.5000000000000006E-3</v>
      </c>
      <c r="M246" s="1" t="s">
        <v>487</v>
      </c>
      <c r="N246" s="1" t="s">
        <v>974</v>
      </c>
    </row>
  </sheetData>
  <sheetProtection selectLockedCells="1" selectUnlockedCells="1"/>
  <phoneticPr fontId="0" type="noConversion"/>
  <hyperlinks>
    <hyperlink ref="A3" r:id="rId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BAV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2023-01-25T04:26:57Z</dcterms:created>
  <dcterms:modified xsi:type="dcterms:W3CDTF">2023-01-25T04:27:14Z</dcterms:modified>
</cp:coreProperties>
</file>