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1F7B1A35-643D-4661-A492-D2066326A468}" xr6:coauthVersionLast="47" xr6:coauthVersionMax="47" xr10:uidLastSave="{00000000-0000-0000-0000-000000000000}"/>
  <bookViews>
    <workbookView xWindow="13590" yWindow="1395" windowWidth="13320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H54" i="1"/>
  <c r="Q54" i="1"/>
  <c r="E55" i="1"/>
  <c r="F55" i="1"/>
  <c r="G55" i="1"/>
  <c r="H55" i="1"/>
  <c r="Q55" i="1"/>
  <c r="E56" i="1"/>
  <c r="F56" i="1"/>
  <c r="G56" i="1"/>
  <c r="H56" i="1"/>
  <c r="Q56" i="1"/>
  <c r="E57" i="1"/>
  <c r="F57" i="1"/>
  <c r="G57" i="1"/>
  <c r="H57" i="1"/>
  <c r="Q57" i="1"/>
  <c r="E58" i="1"/>
  <c r="F58" i="1"/>
  <c r="G58" i="1"/>
  <c r="H58" i="1"/>
  <c r="Q58" i="1"/>
  <c r="E59" i="1"/>
  <c r="F59" i="1"/>
  <c r="G59" i="1"/>
  <c r="H59" i="1"/>
  <c r="Q59" i="1"/>
  <c r="E60" i="1"/>
  <c r="F60" i="1"/>
  <c r="G60" i="1"/>
  <c r="H60" i="1"/>
  <c r="Q60" i="1"/>
  <c r="E61" i="1"/>
  <c r="F61" i="1"/>
  <c r="G61" i="1"/>
  <c r="H61" i="1"/>
  <c r="Q61" i="1"/>
  <c r="E62" i="1"/>
  <c r="F62" i="1"/>
  <c r="G62" i="1"/>
  <c r="H62" i="1"/>
  <c r="Q62" i="1"/>
  <c r="E63" i="1"/>
  <c r="F63" i="1"/>
  <c r="G63" i="1"/>
  <c r="H63" i="1"/>
  <c r="Q63" i="1"/>
  <c r="E64" i="1"/>
  <c r="F64" i="1"/>
  <c r="G64" i="1"/>
  <c r="H64" i="1"/>
  <c r="Q64" i="1"/>
  <c r="E65" i="1"/>
  <c r="F65" i="1"/>
  <c r="G65" i="1"/>
  <c r="H65" i="1"/>
  <c r="Q65" i="1"/>
  <c r="E66" i="1"/>
  <c r="F66" i="1"/>
  <c r="G66" i="1"/>
  <c r="H66" i="1"/>
  <c r="Q66" i="1"/>
  <c r="E67" i="1"/>
  <c r="F67" i="1"/>
  <c r="G67" i="1"/>
  <c r="H67" i="1"/>
  <c r="Q67" i="1"/>
  <c r="E68" i="1"/>
  <c r="F68" i="1"/>
  <c r="G68" i="1"/>
  <c r="H68" i="1"/>
  <c r="Q68" i="1"/>
  <c r="E69" i="1"/>
  <c r="F69" i="1"/>
  <c r="G69" i="1"/>
  <c r="H69" i="1"/>
  <c r="Q69" i="1"/>
  <c r="E70" i="1"/>
  <c r="F70" i="1"/>
  <c r="G70" i="1"/>
  <c r="H70" i="1"/>
  <c r="Q70" i="1"/>
  <c r="E71" i="1"/>
  <c r="F71" i="1"/>
  <c r="G71" i="1"/>
  <c r="H71" i="1"/>
  <c r="Q71" i="1"/>
  <c r="E72" i="1"/>
  <c r="F72" i="1"/>
  <c r="G72" i="1"/>
  <c r="H72" i="1"/>
  <c r="Q72" i="1"/>
  <c r="E73" i="1"/>
  <c r="F73" i="1"/>
  <c r="G73" i="1"/>
  <c r="H73" i="1"/>
  <c r="Q73" i="1"/>
  <c r="E74" i="1"/>
  <c r="F74" i="1"/>
  <c r="G74" i="1"/>
  <c r="H74" i="1"/>
  <c r="Q74" i="1"/>
  <c r="E75" i="1"/>
  <c r="F75" i="1"/>
  <c r="G75" i="1"/>
  <c r="H75" i="1"/>
  <c r="Q75" i="1"/>
  <c r="E76" i="1"/>
  <c r="F76" i="1"/>
  <c r="G76" i="1"/>
  <c r="H76" i="1"/>
  <c r="Q76" i="1"/>
  <c r="E77" i="1"/>
  <c r="F77" i="1"/>
  <c r="G77" i="1"/>
  <c r="H77" i="1"/>
  <c r="Q77" i="1"/>
  <c r="E78" i="1"/>
  <c r="F78" i="1"/>
  <c r="G78" i="1"/>
  <c r="H78" i="1"/>
  <c r="Q78" i="1"/>
  <c r="E79" i="1"/>
  <c r="F79" i="1"/>
  <c r="G79" i="1"/>
  <c r="H79" i="1"/>
  <c r="Q79" i="1"/>
  <c r="E80" i="1"/>
  <c r="F80" i="1"/>
  <c r="G80" i="1"/>
  <c r="H80" i="1"/>
  <c r="Q80" i="1"/>
  <c r="E81" i="1"/>
  <c r="F81" i="1"/>
  <c r="G81" i="1"/>
  <c r="I81" i="1"/>
  <c r="Q81" i="1"/>
  <c r="E82" i="1"/>
  <c r="F82" i="1"/>
  <c r="G82" i="1"/>
  <c r="H82" i="1"/>
  <c r="Q82" i="1"/>
  <c r="E83" i="1"/>
  <c r="F83" i="1"/>
  <c r="G83" i="1"/>
  <c r="I83" i="1"/>
  <c r="Q83" i="1"/>
  <c r="E84" i="1"/>
  <c r="F84" i="1"/>
  <c r="G84" i="1"/>
  <c r="H84" i="1"/>
  <c r="Q84" i="1"/>
  <c r="E85" i="1"/>
  <c r="F85" i="1"/>
  <c r="G85" i="1"/>
  <c r="H85" i="1"/>
  <c r="Q85" i="1"/>
  <c r="E86" i="1"/>
  <c r="F86" i="1"/>
  <c r="G86" i="1"/>
  <c r="H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90" i="1"/>
  <c r="F90" i="1"/>
  <c r="G90" i="1"/>
  <c r="H90" i="1"/>
  <c r="Q90" i="1"/>
  <c r="E91" i="1"/>
  <c r="F91" i="1"/>
  <c r="G91" i="1"/>
  <c r="H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I99" i="1"/>
  <c r="Q99" i="1"/>
  <c r="E100" i="1"/>
  <c r="F100" i="1"/>
  <c r="G100" i="1"/>
  <c r="H100" i="1"/>
  <c r="Q100" i="1"/>
  <c r="E101" i="1"/>
  <c r="F101" i="1"/>
  <c r="G101" i="1"/>
  <c r="H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G120" i="1"/>
  <c r="I120" i="1"/>
  <c r="Q120" i="1"/>
  <c r="E121" i="1"/>
  <c r="F121" i="1"/>
  <c r="G121" i="1"/>
  <c r="I121" i="1"/>
  <c r="Q121" i="1"/>
  <c r="E122" i="1"/>
  <c r="F122" i="1"/>
  <c r="G122" i="1"/>
  <c r="I122" i="1"/>
  <c r="Q122" i="1"/>
  <c r="E123" i="1"/>
  <c r="F123" i="1"/>
  <c r="G123" i="1"/>
  <c r="I123" i="1"/>
  <c r="Q123" i="1"/>
  <c r="E124" i="1"/>
  <c r="F124" i="1"/>
  <c r="G124" i="1"/>
  <c r="I124" i="1"/>
  <c r="Q124" i="1"/>
  <c r="E125" i="1"/>
  <c r="F125" i="1"/>
  <c r="G125" i="1"/>
  <c r="J125" i="1"/>
  <c r="Q125" i="1"/>
  <c r="E126" i="1"/>
  <c r="F126" i="1"/>
  <c r="G126" i="1"/>
  <c r="I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I129" i="1"/>
  <c r="Q129" i="1"/>
  <c r="E130" i="1"/>
  <c r="F130" i="1"/>
  <c r="G130" i="1"/>
  <c r="I130" i="1"/>
  <c r="Q130" i="1"/>
  <c r="E131" i="1"/>
  <c r="F131" i="1"/>
  <c r="G131" i="1"/>
  <c r="I131" i="1"/>
  <c r="Q131" i="1"/>
  <c r="E132" i="1"/>
  <c r="F132" i="1"/>
  <c r="G132" i="1"/>
  <c r="I132" i="1"/>
  <c r="Q132" i="1"/>
  <c r="E133" i="1"/>
  <c r="F133" i="1"/>
  <c r="G133" i="1"/>
  <c r="I133" i="1"/>
  <c r="Q133" i="1"/>
  <c r="E134" i="1"/>
  <c r="F134" i="1"/>
  <c r="G134" i="1"/>
  <c r="I134" i="1"/>
  <c r="Q134" i="1"/>
  <c r="E135" i="1"/>
  <c r="F135" i="1"/>
  <c r="G135" i="1"/>
  <c r="H135" i="1"/>
  <c r="Q135" i="1"/>
  <c r="E136" i="1"/>
  <c r="F136" i="1"/>
  <c r="G136" i="1"/>
  <c r="I136" i="1"/>
  <c r="Q136" i="1"/>
  <c r="E137" i="1"/>
  <c r="F137" i="1"/>
  <c r="G137" i="1"/>
  <c r="I137" i="1"/>
  <c r="Q137" i="1"/>
  <c r="E138" i="1"/>
  <c r="F138" i="1"/>
  <c r="G138" i="1"/>
  <c r="I138" i="1"/>
  <c r="Q138" i="1"/>
  <c r="E139" i="1"/>
  <c r="F139" i="1"/>
  <c r="G139" i="1"/>
  <c r="I139" i="1"/>
  <c r="Q139" i="1"/>
  <c r="E140" i="1"/>
  <c r="F140" i="1"/>
  <c r="G140" i="1"/>
  <c r="J140" i="1"/>
  <c r="Q140" i="1"/>
  <c r="E141" i="1"/>
  <c r="F141" i="1"/>
  <c r="G141" i="1"/>
  <c r="I141" i="1"/>
  <c r="Q141" i="1"/>
  <c r="E142" i="1"/>
  <c r="F142" i="1"/>
  <c r="G142" i="1"/>
  <c r="I142" i="1"/>
  <c r="Q142" i="1"/>
  <c r="E143" i="1"/>
  <c r="F143" i="1"/>
  <c r="G143" i="1"/>
  <c r="I143" i="1"/>
  <c r="Q143" i="1"/>
  <c r="E144" i="1"/>
  <c r="F144" i="1"/>
  <c r="G144" i="1"/>
  <c r="I144" i="1"/>
  <c r="Q144" i="1"/>
  <c r="E145" i="1"/>
  <c r="F145" i="1"/>
  <c r="G145" i="1"/>
  <c r="I145" i="1"/>
  <c r="Q145" i="1"/>
  <c r="E146" i="1"/>
  <c r="F146" i="1"/>
  <c r="G146" i="1"/>
  <c r="I146" i="1"/>
  <c r="Q146" i="1"/>
  <c r="E147" i="1"/>
  <c r="F147" i="1"/>
  <c r="G147" i="1"/>
  <c r="I147" i="1"/>
  <c r="Q147" i="1"/>
  <c r="E148" i="1"/>
  <c r="F148" i="1"/>
  <c r="G148" i="1"/>
  <c r="I148" i="1"/>
  <c r="Q148" i="1"/>
  <c r="E149" i="1"/>
  <c r="F149" i="1"/>
  <c r="G149" i="1"/>
  <c r="I149" i="1"/>
  <c r="Q149" i="1"/>
  <c r="E150" i="1"/>
  <c r="F150" i="1"/>
  <c r="G150" i="1"/>
  <c r="J150" i="1"/>
  <c r="Q150" i="1"/>
  <c r="E151" i="1"/>
  <c r="F151" i="1"/>
  <c r="G151" i="1"/>
  <c r="U151" i="1"/>
  <c r="Q151" i="1"/>
  <c r="E152" i="1"/>
  <c r="F152" i="1"/>
  <c r="G152" i="1"/>
  <c r="I152" i="1"/>
  <c r="Q152" i="1"/>
  <c r="E153" i="1"/>
  <c r="F153" i="1"/>
  <c r="G153" i="1"/>
  <c r="I153" i="1"/>
  <c r="Q153" i="1"/>
  <c r="E154" i="1"/>
  <c r="F154" i="1"/>
  <c r="G154" i="1"/>
  <c r="I154" i="1"/>
  <c r="Q154" i="1"/>
  <c r="E155" i="1"/>
  <c r="F155" i="1"/>
  <c r="G155" i="1"/>
  <c r="I155" i="1"/>
  <c r="Q155" i="1"/>
  <c r="E156" i="1"/>
  <c r="F156" i="1"/>
  <c r="G156" i="1"/>
  <c r="I156" i="1"/>
  <c r="Q156" i="1"/>
  <c r="E157" i="1"/>
  <c r="F157" i="1"/>
  <c r="G157" i="1"/>
  <c r="J157" i="1"/>
  <c r="Q157" i="1"/>
  <c r="E158" i="1"/>
  <c r="F158" i="1"/>
  <c r="G158" i="1"/>
  <c r="I158" i="1"/>
  <c r="Q158" i="1"/>
  <c r="E159" i="1"/>
  <c r="F159" i="1"/>
  <c r="G159" i="1"/>
  <c r="I159" i="1"/>
  <c r="Q159" i="1"/>
  <c r="E160" i="1"/>
  <c r="F160" i="1"/>
  <c r="G160" i="1"/>
  <c r="I160" i="1"/>
  <c r="Q160" i="1"/>
  <c r="E161" i="1"/>
  <c r="F161" i="1"/>
  <c r="G161" i="1"/>
  <c r="I161" i="1"/>
  <c r="Q161" i="1"/>
  <c r="E162" i="1"/>
  <c r="F162" i="1"/>
  <c r="G162" i="1"/>
  <c r="I162" i="1"/>
  <c r="Q162" i="1"/>
  <c r="E163" i="1"/>
  <c r="F163" i="1"/>
  <c r="G163" i="1"/>
  <c r="I163" i="1"/>
  <c r="Q163" i="1"/>
  <c r="E164" i="1"/>
  <c r="F164" i="1"/>
  <c r="G164" i="1"/>
  <c r="I164" i="1"/>
  <c r="Q164" i="1"/>
  <c r="E165" i="1"/>
  <c r="F165" i="1"/>
  <c r="G165" i="1"/>
  <c r="I165" i="1"/>
  <c r="Q165" i="1"/>
  <c r="E166" i="1"/>
  <c r="F166" i="1"/>
  <c r="G166" i="1"/>
  <c r="I166" i="1"/>
  <c r="Q166" i="1"/>
  <c r="E167" i="1"/>
  <c r="F167" i="1"/>
  <c r="G167" i="1"/>
  <c r="I167" i="1"/>
  <c r="Q167" i="1"/>
  <c r="E168" i="1"/>
  <c r="F168" i="1"/>
  <c r="G168" i="1"/>
  <c r="I168" i="1"/>
  <c r="Q168" i="1"/>
  <c r="E169" i="1"/>
  <c r="F169" i="1"/>
  <c r="G169" i="1"/>
  <c r="J169" i="1"/>
  <c r="Q169" i="1"/>
  <c r="E170" i="1"/>
  <c r="F170" i="1"/>
  <c r="G170" i="1"/>
  <c r="I170" i="1"/>
  <c r="Q170" i="1"/>
  <c r="E171" i="1"/>
  <c r="F171" i="1"/>
  <c r="G171" i="1"/>
  <c r="J171" i="1"/>
  <c r="Q171" i="1"/>
  <c r="E172" i="1"/>
  <c r="F172" i="1"/>
  <c r="G172" i="1"/>
  <c r="I172" i="1"/>
  <c r="Q172" i="1"/>
  <c r="E173" i="1"/>
  <c r="F173" i="1"/>
  <c r="G173" i="1"/>
  <c r="I173" i="1"/>
  <c r="Q173" i="1"/>
  <c r="E174" i="1"/>
  <c r="F174" i="1"/>
  <c r="G174" i="1"/>
  <c r="I174" i="1"/>
  <c r="Q174" i="1"/>
  <c r="E175" i="1"/>
  <c r="F175" i="1"/>
  <c r="G175" i="1"/>
  <c r="I175" i="1"/>
  <c r="Q175" i="1"/>
  <c r="E176" i="1"/>
  <c r="F176" i="1"/>
  <c r="G176" i="1"/>
  <c r="I176" i="1"/>
  <c r="Q176" i="1"/>
  <c r="E177" i="1"/>
  <c r="F177" i="1"/>
  <c r="G177" i="1"/>
  <c r="I177" i="1"/>
  <c r="Q177" i="1"/>
  <c r="E178" i="1"/>
  <c r="F178" i="1"/>
  <c r="G178" i="1"/>
  <c r="I178" i="1"/>
  <c r="Q178" i="1"/>
  <c r="E179" i="1"/>
  <c r="F179" i="1"/>
  <c r="G179" i="1"/>
  <c r="I179" i="1"/>
  <c r="Q179" i="1"/>
  <c r="E180" i="1"/>
  <c r="F180" i="1"/>
  <c r="G180" i="1"/>
  <c r="I180" i="1"/>
  <c r="Q180" i="1"/>
  <c r="E181" i="1"/>
  <c r="F181" i="1"/>
  <c r="G181" i="1"/>
  <c r="I181" i="1"/>
  <c r="Q181" i="1"/>
  <c r="E182" i="1"/>
  <c r="F182" i="1"/>
  <c r="G182" i="1"/>
  <c r="I182" i="1"/>
  <c r="Q182" i="1"/>
  <c r="E183" i="1"/>
  <c r="F183" i="1"/>
  <c r="G183" i="1"/>
  <c r="I183" i="1"/>
  <c r="Q183" i="1"/>
  <c r="E184" i="1"/>
  <c r="F184" i="1"/>
  <c r="G184" i="1"/>
  <c r="I184" i="1"/>
  <c r="Q184" i="1"/>
  <c r="E185" i="1"/>
  <c r="F185" i="1"/>
  <c r="G185" i="1"/>
  <c r="I185" i="1"/>
  <c r="Q185" i="1"/>
  <c r="E186" i="1"/>
  <c r="F186" i="1"/>
  <c r="G186" i="1"/>
  <c r="I186" i="1"/>
  <c r="Q186" i="1"/>
  <c r="E187" i="1"/>
  <c r="F187" i="1"/>
  <c r="G187" i="1"/>
  <c r="I187" i="1"/>
  <c r="Q187" i="1"/>
  <c r="E188" i="1"/>
  <c r="F188" i="1"/>
  <c r="G188" i="1"/>
  <c r="I188" i="1"/>
  <c r="Q188" i="1"/>
  <c r="E189" i="1"/>
  <c r="F189" i="1"/>
  <c r="G189" i="1"/>
  <c r="I189" i="1"/>
  <c r="Q189" i="1"/>
  <c r="E190" i="1"/>
  <c r="F190" i="1"/>
  <c r="G190" i="1"/>
  <c r="I190" i="1"/>
  <c r="Q190" i="1"/>
  <c r="E191" i="1"/>
  <c r="F191" i="1"/>
  <c r="G191" i="1"/>
  <c r="I191" i="1"/>
  <c r="Q191" i="1"/>
  <c r="E192" i="1"/>
  <c r="F192" i="1"/>
  <c r="G192" i="1"/>
  <c r="I192" i="1"/>
  <c r="Q192" i="1"/>
  <c r="E193" i="1"/>
  <c r="F193" i="1"/>
  <c r="G193" i="1"/>
  <c r="I193" i="1"/>
  <c r="Q193" i="1"/>
  <c r="E194" i="1"/>
  <c r="F194" i="1"/>
  <c r="G194" i="1"/>
  <c r="I194" i="1"/>
  <c r="Q194" i="1"/>
  <c r="E195" i="1"/>
  <c r="F195" i="1"/>
  <c r="G195" i="1"/>
  <c r="I195" i="1"/>
  <c r="Q195" i="1"/>
  <c r="E196" i="1"/>
  <c r="F196" i="1"/>
  <c r="G196" i="1"/>
  <c r="I196" i="1"/>
  <c r="Q196" i="1"/>
  <c r="E197" i="1"/>
  <c r="F197" i="1"/>
  <c r="G197" i="1"/>
  <c r="I197" i="1"/>
  <c r="Q197" i="1"/>
  <c r="E198" i="1"/>
  <c r="F198" i="1"/>
  <c r="G198" i="1"/>
  <c r="I198" i="1"/>
  <c r="Q198" i="1"/>
  <c r="E199" i="1"/>
  <c r="F199" i="1"/>
  <c r="G199" i="1"/>
  <c r="J199" i="1"/>
  <c r="Q199" i="1"/>
  <c r="E200" i="1"/>
  <c r="F200" i="1"/>
  <c r="G200" i="1"/>
  <c r="I200" i="1"/>
  <c r="Q200" i="1"/>
  <c r="E201" i="1"/>
  <c r="F201" i="1"/>
  <c r="G201" i="1"/>
  <c r="I201" i="1"/>
  <c r="Q201" i="1"/>
  <c r="E202" i="1"/>
  <c r="F202" i="1"/>
  <c r="G202" i="1"/>
  <c r="I202" i="1"/>
  <c r="Q202" i="1"/>
  <c r="E203" i="1"/>
  <c r="F203" i="1"/>
  <c r="G203" i="1"/>
  <c r="I203" i="1"/>
  <c r="Q203" i="1"/>
  <c r="E204" i="1"/>
  <c r="F204" i="1"/>
  <c r="G204" i="1"/>
  <c r="I204" i="1"/>
  <c r="Q204" i="1"/>
  <c r="E205" i="1"/>
  <c r="F205" i="1"/>
  <c r="G205" i="1"/>
  <c r="J205" i="1"/>
  <c r="Q205" i="1"/>
  <c r="E206" i="1"/>
  <c r="F206" i="1"/>
  <c r="G206" i="1"/>
  <c r="J206" i="1"/>
  <c r="Q206" i="1"/>
  <c r="E207" i="1"/>
  <c r="F207" i="1"/>
  <c r="G207" i="1"/>
  <c r="I207" i="1"/>
  <c r="Q207" i="1"/>
  <c r="E208" i="1"/>
  <c r="F208" i="1"/>
  <c r="G208" i="1"/>
  <c r="J208" i="1"/>
  <c r="Q208" i="1"/>
  <c r="E209" i="1"/>
  <c r="F209" i="1"/>
  <c r="G209" i="1"/>
  <c r="J209" i="1"/>
  <c r="Q209" i="1"/>
  <c r="E210" i="1"/>
  <c r="F210" i="1"/>
  <c r="G210" i="1"/>
  <c r="I210" i="1"/>
  <c r="Q210" i="1"/>
  <c r="E211" i="1"/>
  <c r="F211" i="1"/>
  <c r="G211" i="1"/>
  <c r="I211" i="1"/>
  <c r="Q211" i="1"/>
  <c r="E212" i="1"/>
  <c r="F212" i="1"/>
  <c r="G212" i="1"/>
  <c r="I212" i="1"/>
  <c r="Q212" i="1"/>
  <c r="E213" i="1"/>
  <c r="F213" i="1"/>
  <c r="G213" i="1"/>
  <c r="J213" i="1"/>
  <c r="Q213" i="1"/>
  <c r="E214" i="1"/>
  <c r="F214" i="1"/>
  <c r="G214" i="1"/>
  <c r="I214" i="1"/>
  <c r="Q214" i="1"/>
  <c r="E215" i="1"/>
  <c r="F215" i="1"/>
  <c r="G215" i="1"/>
  <c r="J215" i="1"/>
  <c r="Q215" i="1"/>
  <c r="E216" i="1"/>
  <c r="F216" i="1"/>
  <c r="G216" i="1"/>
  <c r="I216" i="1"/>
  <c r="Q216" i="1"/>
  <c r="E217" i="1"/>
  <c r="F217" i="1"/>
  <c r="G217" i="1"/>
  <c r="I217" i="1"/>
  <c r="Q217" i="1"/>
  <c r="E218" i="1"/>
  <c r="F218" i="1"/>
  <c r="G218" i="1"/>
  <c r="J218" i="1"/>
  <c r="Q218" i="1"/>
  <c r="E219" i="1"/>
  <c r="F219" i="1"/>
  <c r="G219" i="1"/>
  <c r="I219" i="1"/>
  <c r="Q219" i="1"/>
  <c r="E220" i="1"/>
  <c r="F220" i="1"/>
  <c r="G220" i="1"/>
  <c r="I220" i="1"/>
  <c r="Q220" i="1"/>
  <c r="E221" i="1"/>
  <c r="F221" i="1"/>
  <c r="G221" i="1"/>
  <c r="I221" i="1"/>
  <c r="Q221" i="1"/>
  <c r="E222" i="1"/>
  <c r="F222" i="1"/>
  <c r="G222" i="1"/>
  <c r="I222" i="1"/>
  <c r="Q222" i="1"/>
  <c r="E223" i="1"/>
  <c r="F223" i="1"/>
  <c r="G223" i="1"/>
  <c r="I223" i="1"/>
  <c r="Q223" i="1"/>
  <c r="E224" i="1"/>
  <c r="F224" i="1"/>
  <c r="G224" i="1"/>
  <c r="I224" i="1"/>
  <c r="Q224" i="1"/>
  <c r="E225" i="1"/>
  <c r="F225" i="1"/>
  <c r="G225" i="1"/>
  <c r="I225" i="1"/>
  <c r="Q225" i="1"/>
  <c r="E226" i="1"/>
  <c r="F226" i="1"/>
  <c r="G226" i="1"/>
  <c r="I226" i="1"/>
  <c r="Q226" i="1"/>
  <c r="E227" i="1"/>
  <c r="F227" i="1"/>
  <c r="G227" i="1"/>
  <c r="J227" i="1"/>
  <c r="Q227" i="1"/>
  <c r="E228" i="1"/>
  <c r="F228" i="1"/>
  <c r="G228" i="1"/>
  <c r="I228" i="1"/>
  <c r="Q228" i="1"/>
  <c r="E229" i="1"/>
  <c r="F229" i="1"/>
  <c r="G229" i="1"/>
  <c r="J229" i="1"/>
  <c r="Q229" i="1"/>
  <c r="E230" i="1"/>
  <c r="F230" i="1"/>
  <c r="G230" i="1"/>
  <c r="J230" i="1"/>
  <c r="Q230" i="1"/>
  <c r="E231" i="1"/>
  <c r="F231" i="1"/>
  <c r="G231" i="1"/>
  <c r="I231" i="1"/>
  <c r="Q231" i="1"/>
  <c r="E232" i="1"/>
  <c r="F232" i="1"/>
  <c r="G232" i="1"/>
  <c r="I232" i="1"/>
  <c r="Q232" i="1"/>
  <c r="E233" i="1"/>
  <c r="F233" i="1"/>
  <c r="G233" i="1"/>
  <c r="J233" i="1"/>
  <c r="Q233" i="1"/>
  <c r="E234" i="1"/>
  <c r="F234" i="1"/>
  <c r="G234" i="1"/>
  <c r="I234" i="1"/>
  <c r="Q234" i="1"/>
  <c r="E235" i="1"/>
  <c r="F235" i="1"/>
  <c r="G235" i="1"/>
  <c r="I235" i="1"/>
  <c r="Q235" i="1"/>
  <c r="E236" i="1"/>
  <c r="F236" i="1"/>
  <c r="G236" i="1"/>
  <c r="I236" i="1"/>
  <c r="Q236" i="1"/>
  <c r="E237" i="1"/>
  <c r="F237" i="1"/>
  <c r="G237" i="1"/>
  <c r="I237" i="1"/>
  <c r="Q237" i="1"/>
  <c r="E238" i="1"/>
  <c r="F238" i="1"/>
  <c r="G238" i="1"/>
  <c r="I238" i="1"/>
  <c r="Q238" i="1"/>
  <c r="E239" i="1"/>
  <c r="F239" i="1"/>
  <c r="G239" i="1"/>
  <c r="I239" i="1"/>
  <c r="Q239" i="1"/>
  <c r="E240" i="1"/>
  <c r="F240" i="1"/>
  <c r="U240" i="1"/>
  <c r="Q240" i="1"/>
  <c r="E241" i="1"/>
  <c r="F241" i="1"/>
  <c r="G241" i="1"/>
  <c r="I241" i="1"/>
  <c r="Q241" i="1"/>
  <c r="E242" i="1"/>
  <c r="F242" i="1"/>
  <c r="G242" i="1"/>
  <c r="I242" i="1"/>
  <c r="Q242" i="1"/>
  <c r="E243" i="1"/>
  <c r="F243" i="1"/>
  <c r="G243" i="1"/>
  <c r="I243" i="1"/>
  <c r="Q243" i="1"/>
  <c r="E244" i="1"/>
  <c r="F244" i="1"/>
  <c r="G244" i="1"/>
  <c r="J244" i="1"/>
  <c r="Q244" i="1"/>
  <c r="E245" i="1"/>
  <c r="F245" i="1"/>
  <c r="G245" i="1"/>
  <c r="I245" i="1"/>
  <c r="Q245" i="1"/>
  <c r="E246" i="1"/>
  <c r="F246" i="1"/>
  <c r="G246" i="1"/>
  <c r="I246" i="1"/>
  <c r="Q246" i="1"/>
  <c r="E247" i="1"/>
  <c r="F247" i="1"/>
  <c r="G247" i="1"/>
  <c r="I247" i="1"/>
  <c r="Q247" i="1"/>
  <c r="E248" i="1"/>
  <c r="F248" i="1"/>
  <c r="G248" i="1"/>
  <c r="I248" i="1"/>
  <c r="Q248" i="1"/>
  <c r="E249" i="1"/>
  <c r="F249" i="1"/>
  <c r="U249" i="1"/>
  <c r="Q249" i="1"/>
  <c r="E250" i="1"/>
  <c r="F250" i="1"/>
  <c r="G250" i="1"/>
  <c r="I250" i="1"/>
  <c r="Q250" i="1"/>
  <c r="E251" i="1"/>
  <c r="F251" i="1"/>
  <c r="G251" i="1"/>
  <c r="Q251" i="1"/>
  <c r="E252" i="1"/>
  <c r="F252" i="1"/>
  <c r="G252" i="1"/>
  <c r="J252" i="1"/>
  <c r="Q252" i="1"/>
  <c r="E253" i="1"/>
  <c r="F253" i="1"/>
  <c r="G253" i="1"/>
  <c r="I253" i="1"/>
  <c r="Q253" i="1"/>
  <c r="E254" i="1"/>
  <c r="F254" i="1"/>
  <c r="G254" i="1"/>
  <c r="I254" i="1"/>
  <c r="Q254" i="1"/>
  <c r="E255" i="1"/>
  <c r="F255" i="1"/>
  <c r="G255" i="1"/>
  <c r="I255" i="1"/>
  <c r="Q255" i="1"/>
  <c r="E256" i="1"/>
  <c r="F256" i="1"/>
  <c r="G256" i="1"/>
  <c r="J256" i="1"/>
  <c r="Q256" i="1"/>
  <c r="E257" i="1"/>
  <c r="F257" i="1"/>
  <c r="G257" i="1"/>
  <c r="I257" i="1"/>
  <c r="Q257" i="1"/>
  <c r="E258" i="1"/>
  <c r="F258" i="1"/>
  <c r="G258" i="1"/>
  <c r="I258" i="1"/>
  <c r="Q258" i="1"/>
  <c r="E259" i="1"/>
  <c r="F259" i="1"/>
  <c r="G259" i="1"/>
  <c r="I259" i="1"/>
  <c r="Q259" i="1"/>
  <c r="E260" i="1"/>
  <c r="F260" i="1"/>
  <c r="G260" i="1"/>
  <c r="I260" i="1"/>
  <c r="Q260" i="1"/>
  <c r="E261" i="1"/>
  <c r="F261" i="1"/>
  <c r="G261" i="1"/>
  <c r="I261" i="1"/>
  <c r="Q261" i="1"/>
  <c r="E262" i="1"/>
  <c r="F262" i="1"/>
  <c r="U262" i="1"/>
  <c r="Q262" i="1"/>
  <c r="E263" i="1"/>
  <c r="F263" i="1"/>
  <c r="G263" i="1"/>
  <c r="J263" i="1"/>
  <c r="Q263" i="1"/>
  <c r="E264" i="1"/>
  <c r="F264" i="1"/>
  <c r="G264" i="1"/>
  <c r="J264" i="1"/>
  <c r="Q264" i="1"/>
  <c r="E265" i="1"/>
  <c r="F265" i="1"/>
  <c r="G265" i="1"/>
  <c r="J265" i="1"/>
  <c r="Q265" i="1"/>
  <c r="E266" i="1"/>
  <c r="F266" i="1"/>
  <c r="G266" i="1"/>
  <c r="J266" i="1"/>
  <c r="Q266" i="1"/>
  <c r="E267" i="1"/>
  <c r="F267" i="1"/>
  <c r="G267" i="1"/>
  <c r="J267" i="1"/>
  <c r="Q267" i="1"/>
  <c r="E268" i="1"/>
  <c r="F268" i="1"/>
  <c r="G268" i="1"/>
  <c r="J268" i="1"/>
  <c r="Q268" i="1"/>
  <c r="E269" i="1"/>
  <c r="F269" i="1"/>
  <c r="G269" i="1"/>
  <c r="J269" i="1"/>
  <c r="Q269" i="1"/>
  <c r="E270" i="1"/>
  <c r="F270" i="1"/>
  <c r="G270" i="1"/>
  <c r="J270" i="1"/>
  <c r="Q270" i="1"/>
  <c r="E271" i="1"/>
  <c r="F271" i="1"/>
  <c r="G271" i="1"/>
  <c r="J271" i="1"/>
  <c r="Q271" i="1"/>
  <c r="E272" i="1"/>
  <c r="F272" i="1"/>
  <c r="G272" i="1"/>
  <c r="J272" i="1"/>
  <c r="Q272" i="1"/>
  <c r="E273" i="1"/>
  <c r="F273" i="1"/>
  <c r="G273" i="1"/>
  <c r="J273" i="1"/>
  <c r="Q273" i="1"/>
  <c r="E274" i="1"/>
  <c r="F274" i="1"/>
  <c r="G274" i="1"/>
  <c r="J274" i="1"/>
  <c r="Q274" i="1"/>
  <c r="E275" i="1"/>
  <c r="F275" i="1"/>
  <c r="G275" i="1"/>
  <c r="J275" i="1"/>
  <c r="Q275" i="1"/>
  <c r="E276" i="1"/>
  <c r="F276" i="1"/>
  <c r="G276" i="1"/>
  <c r="J276" i="1"/>
  <c r="Q276" i="1"/>
  <c r="E277" i="1"/>
  <c r="F277" i="1"/>
  <c r="G277" i="1"/>
  <c r="J277" i="1"/>
  <c r="Q277" i="1"/>
  <c r="E278" i="1"/>
  <c r="F278" i="1"/>
  <c r="G278" i="1"/>
  <c r="I278" i="1"/>
  <c r="Q278" i="1"/>
  <c r="E279" i="1"/>
  <c r="F279" i="1"/>
  <c r="G279" i="1"/>
  <c r="J279" i="1"/>
  <c r="Q279" i="1"/>
  <c r="E280" i="1"/>
  <c r="F280" i="1"/>
  <c r="U280" i="1"/>
  <c r="Q280" i="1"/>
  <c r="E281" i="1"/>
  <c r="F281" i="1"/>
  <c r="G281" i="1"/>
  <c r="J281" i="1"/>
  <c r="Q281" i="1"/>
  <c r="E282" i="1"/>
  <c r="F282" i="1"/>
  <c r="G282" i="1"/>
  <c r="J282" i="1"/>
  <c r="Q282" i="1"/>
  <c r="E283" i="1"/>
  <c r="F283" i="1"/>
  <c r="G283" i="1"/>
  <c r="J283" i="1"/>
  <c r="Q283" i="1"/>
  <c r="E284" i="1"/>
  <c r="F284" i="1"/>
  <c r="G284" i="1"/>
  <c r="J284" i="1"/>
  <c r="Q284" i="1"/>
  <c r="E285" i="1"/>
  <c r="F285" i="1"/>
  <c r="G285" i="1"/>
  <c r="H285" i="1"/>
  <c r="Q285" i="1"/>
  <c r="E286" i="1"/>
  <c r="F286" i="1"/>
  <c r="G286" i="1"/>
  <c r="H286" i="1"/>
  <c r="Q286" i="1"/>
  <c r="E287" i="1"/>
  <c r="F287" i="1"/>
  <c r="G287" i="1"/>
  <c r="I287" i="1"/>
  <c r="Q287" i="1"/>
  <c r="E288" i="1"/>
  <c r="F288" i="1"/>
  <c r="G288" i="1"/>
  <c r="I288" i="1"/>
  <c r="Q288" i="1"/>
  <c r="E289" i="1"/>
  <c r="F289" i="1"/>
  <c r="G289" i="1"/>
  <c r="I289" i="1"/>
  <c r="Q289" i="1"/>
  <c r="E290" i="1"/>
  <c r="F290" i="1"/>
  <c r="G290" i="1"/>
  <c r="I290" i="1"/>
  <c r="Q290" i="1"/>
  <c r="E291" i="1"/>
  <c r="F291" i="1"/>
  <c r="G291" i="1"/>
  <c r="J291" i="1"/>
  <c r="Q291" i="1"/>
  <c r="E292" i="1"/>
  <c r="F292" i="1"/>
  <c r="G292" i="1"/>
  <c r="J292" i="1"/>
  <c r="Q292" i="1"/>
  <c r="E293" i="1"/>
  <c r="F293" i="1"/>
  <c r="G293" i="1"/>
  <c r="I293" i="1"/>
  <c r="Q293" i="1"/>
  <c r="E294" i="1"/>
  <c r="F294" i="1"/>
  <c r="G294" i="1"/>
  <c r="H294" i="1"/>
  <c r="Q294" i="1"/>
  <c r="E295" i="1"/>
  <c r="F295" i="1"/>
  <c r="G295" i="1"/>
  <c r="I295" i="1"/>
  <c r="Q295" i="1"/>
  <c r="E296" i="1"/>
  <c r="F296" i="1"/>
  <c r="G296" i="1"/>
  <c r="I296" i="1"/>
  <c r="Q296" i="1"/>
  <c r="E297" i="1"/>
  <c r="F297" i="1"/>
  <c r="G297" i="1"/>
  <c r="H297" i="1"/>
  <c r="Q297" i="1"/>
  <c r="E298" i="1"/>
  <c r="F298" i="1"/>
  <c r="G298" i="1"/>
  <c r="H298" i="1"/>
  <c r="Q298" i="1"/>
  <c r="E299" i="1"/>
  <c r="F299" i="1"/>
  <c r="G299" i="1"/>
  <c r="J299" i="1"/>
  <c r="Q299" i="1"/>
  <c r="E300" i="1"/>
  <c r="F300" i="1"/>
  <c r="G300" i="1"/>
  <c r="J300" i="1"/>
  <c r="Q300" i="1"/>
  <c r="E301" i="1"/>
  <c r="F301" i="1"/>
  <c r="G301" i="1"/>
  <c r="H301" i="1"/>
  <c r="Q301" i="1"/>
  <c r="E302" i="1"/>
  <c r="F302" i="1"/>
  <c r="G302" i="1"/>
  <c r="J302" i="1"/>
  <c r="Q302" i="1"/>
  <c r="E303" i="1"/>
  <c r="F303" i="1"/>
  <c r="G303" i="1"/>
  <c r="I303" i="1"/>
  <c r="Q303" i="1"/>
  <c r="E304" i="1"/>
  <c r="F304" i="1"/>
  <c r="G304" i="1"/>
  <c r="I304" i="1"/>
  <c r="Q304" i="1"/>
  <c r="E305" i="1"/>
  <c r="F305" i="1"/>
  <c r="G305" i="1"/>
  <c r="I305" i="1"/>
  <c r="Q305" i="1"/>
  <c r="E306" i="1"/>
  <c r="F306" i="1"/>
  <c r="G306" i="1"/>
  <c r="H306" i="1"/>
  <c r="Q306" i="1"/>
  <c r="E307" i="1"/>
  <c r="F307" i="1"/>
  <c r="G307" i="1"/>
  <c r="I307" i="1"/>
  <c r="Q307" i="1"/>
  <c r="E308" i="1"/>
  <c r="F308" i="1"/>
  <c r="G308" i="1"/>
  <c r="J308" i="1"/>
  <c r="Q308" i="1"/>
  <c r="E309" i="1"/>
  <c r="F309" i="1"/>
  <c r="G309" i="1"/>
  <c r="H309" i="1"/>
  <c r="Q309" i="1"/>
  <c r="E310" i="1"/>
  <c r="F310" i="1"/>
  <c r="G310" i="1"/>
  <c r="H310" i="1"/>
  <c r="Q310" i="1"/>
  <c r="E311" i="1"/>
  <c r="F311" i="1"/>
  <c r="G311" i="1"/>
  <c r="H311" i="1"/>
  <c r="Q311" i="1"/>
  <c r="E312" i="1"/>
  <c r="F312" i="1"/>
  <c r="G312" i="1"/>
  <c r="H312" i="1"/>
  <c r="Q312" i="1"/>
  <c r="E313" i="1"/>
  <c r="F313" i="1"/>
  <c r="G313" i="1"/>
  <c r="J313" i="1"/>
  <c r="Q313" i="1"/>
  <c r="E314" i="1"/>
  <c r="F314" i="1"/>
  <c r="G314" i="1"/>
  <c r="H314" i="1"/>
  <c r="Q314" i="1"/>
  <c r="E315" i="1"/>
  <c r="F315" i="1"/>
  <c r="G315" i="1"/>
  <c r="J315" i="1"/>
  <c r="Q315" i="1"/>
  <c r="E316" i="1"/>
  <c r="F316" i="1"/>
  <c r="G316" i="1"/>
  <c r="I316" i="1"/>
  <c r="Q316" i="1"/>
  <c r="E317" i="1"/>
  <c r="F317" i="1"/>
  <c r="G317" i="1"/>
  <c r="I317" i="1"/>
  <c r="Q317" i="1"/>
  <c r="E318" i="1"/>
  <c r="F318" i="1"/>
  <c r="G318" i="1"/>
  <c r="J318" i="1"/>
  <c r="Q318" i="1"/>
  <c r="E319" i="1"/>
  <c r="F319" i="1"/>
  <c r="G319" i="1"/>
  <c r="J319" i="1"/>
  <c r="Q319" i="1"/>
  <c r="E320" i="1"/>
  <c r="F320" i="1"/>
  <c r="Q320" i="1"/>
  <c r="E321" i="1"/>
  <c r="F321" i="1"/>
  <c r="G321" i="1"/>
  <c r="I321" i="1"/>
  <c r="Q321" i="1"/>
  <c r="E322" i="1"/>
  <c r="F322" i="1"/>
  <c r="G322" i="1"/>
  <c r="I322" i="1"/>
  <c r="Q322" i="1"/>
  <c r="E323" i="1"/>
  <c r="F323" i="1"/>
  <c r="G323" i="1"/>
  <c r="H323" i="1"/>
  <c r="Q323" i="1"/>
  <c r="E324" i="1"/>
  <c r="F324" i="1"/>
  <c r="G324" i="1"/>
  <c r="I324" i="1"/>
  <c r="Q324" i="1"/>
  <c r="E325" i="1"/>
  <c r="F325" i="1"/>
  <c r="G325" i="1"/>
  <c r="I325" i="1"/>
  <c r="Q325" i="1"/>
  <c r="E326" i="1"/>
  <c r="F326" i="1"/>
  <c r="G326" i="1"/>
  <c r="I326" i="1"/>
  <c r="Q326" i="1"/>
  <c r="E327" i="1"/>
  <c r="F327" i="1"/>
  <c r="G327" i="1"/>
  <c r="I327" i="1"/>
  <c r="Q327" i="1"/>
  <c r="E328" i="1"/>
  <c r="F328" i="1"/>
  <c r="G328" i="1"/>
  <c r="H328" i="1"/>
  <c r="Q328" i="1"/>
  <c r="E329" i="1"/>
  <c r="F329" i="1"/>
  <c r="G329" i="1"/>
  <c r="J329" i="1"/>
  <c r="Q329" i="1"/>
  <c r="E330" i="1"/>
  <c r="F330" i="1"/>
  <c r="G330" i="1"/>
  <c r="J330" i="1"/>
  <c r="Q330" i="1"/>
  <c r="E331" i="1"/>
  <c r="F331" i="1"/>
  <c r="G331" i="1"/>
  <c r="J331" i="1"/>
  <c r="Q331" i="1"/>
  <c r="E332" i="1"/>
  <c r="F332" i="1"/>
  <c r="G332" i="1"/>
  <c r="J332" i="1"/>
  <c r="Q332" i="1"/>
  <c r="E333" i="1"/>
  <c r="F333" i="1"/>
  <c r="G333" i="1"/>
  <c r="I333" i="1"/>
  <c r="Q333" i="1"/>
  <c r="E334" i="1"/>
  <c r="F334" i="1"/>
  <c r="G334" i="1"/>
  <c r="I334" i="1"/>
  <c r="Q334" i="1"/>
  <c r="E335" i="1"/>
  <c r="F335" i="1"/>
  <c r="G335" i="1"/>
  <c r="J335" i="1"/>
  <c r="Q335" i="1"/>
  <c r="E336" i="1"/>
  <c r="F336" i="1"/>
  <c r="G336" i="1"/>
  <c r="J336" i="1"/>
  <c r="Q336" i="1"/>
  <c r="E337" i="1"/>
  <c r="F337" i="1"/>
  <c r="G337" i="1"/>
  <c r="J337" i="1"/>
  <c r="Q337" i="1"/>
  <c r="E338" i="1"/>
  <c r="F338" i="1"/>
  <c r="G338" i="1"/>
  <c r="I338" i="1"/>
  <c r="Q338" i="1"/>
  <c r="E339" i="1"/>
  <c r="F339" i="1"/>
  <c r="G339" i="1"/>
  <c r="J339" i="1"/>
  <c r="Q339" i="1"/>
  <c r="E340" i="1"/>
  <c r="F340" i="1"/>
  <c r="G340" i="1"/>
  <c r="H340" i="1"/>
  <c r="Q340" i="1"/>
  <c r="E341" i="1"/>
  <c r="F341" i="1"/>
  <c r="G341" i="1"/>
  <c r="H341" i="1"/>
  <c r="Q341" i="1"/>
  <c r="E342" i="1"/>
  <c r="F342" i="1"/>
  <c r="G342" i="1"/>
  <c r="I342" i="1"/>
  <c r="Q342" i="1"/>
  <c r="E343" i="1"/>
  <c r="F343" i="1"/>
  <c r="G343" i="1"/>
  <c r="H343" i="1"/>
  <c r="Q343" i="1"/>
  <c r="E344" i="1"/>
  <c r="F344" i="1"/>
  <c r="G344" i="1"/>
  <c r="I344" i="1"/>
  <c r="Q344" i="1"/>
  <c r="E345" i="1"/>
  <c r="F345" i="1"/>
  <c r="G345" i="1"/>
  <c r="I345" i="1"/>
  <c r="Q345" i="1"/>
  <c r="E346" i="1"/>
  <c r="F346" i="1"/>
  <c r="G346" i="1"/>
  <c r="I346" i="1"/>
  <c r="Q346" i="1"/>
  <c r="E347" i="1"/>
  <c r="F347" i="1"/>
  <c r="G347" i="1"/>
  <c r="I347" i="1"/>
  <c r="Q347" i="1"/>
  <c r="E348" i="1"/>
  <c r="F348" i="1"/>
  <c r="G348" i="1"/>
  <c r="I348" i="1"/>
  <c r="Q348" i="1"/>
  <c r="E349" i="1"/>
  <c r="F349" i="1"/>
  <c r="G349" i="1"/>
  <c r="I349" i="1"/>
  <c r="Q349" i="1"/>
  <c r="E350" i="1"/>
  <c r="F350" i="1"/>
  <c r="G350" i="1"/>
  <c r="I350" i="1"/>
  <c r="Q350" i="1"/>
  <c r="E351" i="1"/>
  <c r="F351" i="1"/>
  <c r="G351" i="1"/>
  <c r="I351" i="1"/>
  <c r="Q351" i="1"/>
  <c r="E352" i="1"/>
  <c r="F352" i="1"/>
  <c r="G352" i="1"/>
  <c r="I352" i="1"/>
  <c r="Q352" i="1"/>
  <c r="E353" i="1"/>
  <c r="F353" i="1"/>
  <c r="G353" i="1"/>
  <c r="I353" i="1"/>
  <c r="Q353" i="1"/>
  <c r="E354" i="1"/>
  <c r="F354" i="1"/>
  <c r="G354" i="1"/>
  <c r="I354" i="1"/>
  <c r="Q354" i="1"/>
  <c r="E355" i="1"/>
  <c r="F355" i="1"/>
  <c r="G355" i="1"/>
  <c r="I355" i="1"/>
  <c r="Q355" i="1"/>
  <c r="E356" i="1"/>
  <c r="F356" i="1"/>
  <c r="G356" i="1"/>
  <c r="I356" i="1"/>
  <c r="Q356" i="1"/>
  <c r="E357" i="1"/>
  <c r="F357" i="1"/>
  <c r="G357" i="1"/>
  <c r="I357" i="1"/>
  <c r="Q357" i="1"/>
  <c r="E358" i="1"/>
  <c r="F358" i="1"/>
  <c r="G358" i="1"/>
  <c r="I358" i="1"/>
  <c r="Q358" i="1"/>
  <c r="E359" i="1"/>
  <c r="F359" i="1"/>
  <c r="G359" i="1"/>
  <c r="H359" i="1"/>
  <c r="Q359" i="1"/>
  <c r="E360" i="1"/>
  <c r="F360" i="1"/>
  <c r="G360" i="1"/>
  <c r="H360" i="1"/>
  <c r="Q360" i="1"/>
  <c r="E361" i="1"/>
  <c r="F361" i="1"/>
  <c r="G361" i="1"/>
  <c r="H361" i="1"/>
  <c r="Q361" i="1"/>
  <c r="E362" i="1"/>
  <c r="F362" i="1"/>
  <c r="G362" i="1"/>
  <c r="I362" i="1"/>
  <c r="Q362" i="1"/>
  <c r="E363" i="1"/>
  <c r="F363" i="1"/>
  <c r="G363" i="1"/>
  <c r="I363" i="1"/>
  <c r="Q363" i="1"/>
  <c r="E364" i="1"/>
  <c r="F364" i="1"/>
  <c r="G364" i="1"/>
  <c r="I364" i="1"/>
  <c r="Q364" i="1"/>
  <c r="E365" i="1"/>
  <c r="F365" i="1"/>
  <c r="G365" i="1"/>
  <c r="K365" i="1"/>
  <c r="Q365" i="1"/>
  <c r="E366" i="1"/>
  <c r="F366" i="1"/>
  <c r="G366" i="1"/>
  <c r="I366" i="1"/>
  <c r="Q366" i="1"/>
  <c r="E367" i="1"/>
  <c r="F367" i="1"/>
  <c r="G367" i="1"/>
  <c r="K367" i="1"/>
  <c r="Q367" i="1"/>
  <c r="E368" i="1"/>
  <c r="F368" i="1"/>
  <c r="G368" i="1"/>
  <c r="I368" i="1"/>
  <c r="Q368" i="1"/>
  <c r="E369" i="1"/>
  <c r="F369" i="1"/>
  <c r="G369" i="1"/>
  <c r="J369" i="1"/>
  <c r="Q369" i="1"/>
  <c r="E370" i="1"/>
  <c r="F370" i="1"/>
  <c r="G370" i="1"/>
  <c r="I370" i="1"/>
  <c r="Q370" i="1"/>
  <c r="E371" i="1"/>
  <c r="F371" i="1"/>
  <c r="G371" i="1"/>
  <c r="K371" i="1"/>
  <c r="Q371" i="1"/>
  <c r="E372" i="1"/>
  <c r="F372" i="1"/>
  <c r="G372" i="1"/>
  <c r="I372" i="1"/>
  <c r="Q372" i="1"/>
  <c r="E373" i="1"/>
  <c r="F373" i="1"/>
  <c r="G373" i="1"/>
  <c r="I373" i="1"/>
  <c r="Q373" i="1"/>
  <c r="E374" i="1"/>
  <c r="F374" i="1"/>
  <c r="G374" i="1"/>
  <c r="K374" i="1"/>
  <c r="Q374" i="1"/>
  <c r="E375" i="1"/>
  <c r="F375" i="1"/>
  <c r="G375" i="1"/>
  <c r="I375" i="1"/>
  <c r="Q375" i="1"/>
  <c r="E376" i="1"/>
  <c r="F376" i="1"/>
  <c r="G376" i="1"/>
  <c r="K376" i="1"/>
  <c r="Q376" i="1"/>
  <c r="E377" i="1"/>
  <c r="F377" i="1"/>
  <c r="G377" i="1"/>
  <c r="I377" i="1"/>
  <c r="Q377" i="1"/>
  <c r="E378" i="1"/>
  <c r="F378" i="1"/>
  <c r="G378" i="1"/>
  <c r="I378" i="1"/>
  <c r="Q378" i="1"/>
  <c r="E379" i="1"/>
  <c r="F379" i="1"/>
  <c r="G379" i="1"/>
  <c r="K379" i="1"/>
  <c r="Q379" i="1"/>
  <c r="E380" i="1"/>
  <c r="F380" i="1"/>
  <c r="G380" i="1"/>
  <c r="K380" i="1"/>
  <c r="Q380" i="1"/>
  <c r="E381" i="1"/>
  <c r="F381" i="1"/>
  <c r="G381" i="1"/>
  <c r="I381" i="1"/>
  <c r="Q381" i="1"/>
  <c r="E382" i="1"/>
  <c r="F382" i="1"/>
  <c r="G382" i="1"/>
  <c r="K382" i="1"/>
  <c r="Q382" i="1"/>
  <c r="E383" i="1"/>
  <c r="F383" i="1"/>
  <c r="G383" i="1"/>
  <c r="K383" i="1"/>
  <c r="Q383" i="1"/>
  <c r="E384" i="1"/>
  <c r="F384" i="1"/>
  <c r="G384" i="1"/>
  <c r="I384" i="1"/>
  <c r="Q384" i="1"/>
  <c r="E385" i="1"/>
  <c r="F385" i="1"/>
  <c r="G385" i="1"/>
  <c r="J385" i="1"/>
  <c r="Q385" i="1"/>
  <c r="E386" i="1"/>
  <c r="F386" i="1"/>
  <c r="G386" i="1"/>
  <c r="K386" i="1"/>
  <c r="Q386" i="1"/>
  <c r="E387" i="1"/>
  <c r="F387" i="1"/>
  <c r="G387" i="1"/>
  <c r="J387" i="1"/>
  <c r="Q387" i="1"/>
  <c r="E388" i="1"/>
  <c r="F388" i="1"/>
  <c r="G388" i="1"/>
  <c r="I388" i="1"/>
  <c r="Q388" i="1"/>
  <c r="E389" i="1"/>
  <c r="F389" i="1"/>
  <c r="G389" i="1"/>
  <c r="L389" i="1"/>
  <c r="Q389" i="1"/>
  <c r="E390" i="1"/>
  <c r="F390" i="1"/>
  <c r="G390" i="1"/>
  <c r="K390" i="1"/>
  <c r="Q390" i="1"/>
  <c r="E391" i="1"/>
  <c r="F391" i="1"/>
  <c r="G391" i="1"/>
  <c r="J391" i="1"/>
  <c r="Q391" i="1"/>
  <c r="E392" i="1"/>
  <c r="F392" i="1"/>
  <c r="G392" i="1"/>
  <c r="K392" i="1"/>
  <c r="Q392" i="1"/>
  <c r="E393" i="1"/>
  <c r="F393" i="1"/>
  <c r="G393" i="1"/>
  <c r="K393" i="1"/>
  <c r="Q393" i="1"/>
  <c r="E394" i="1"/>
  <c r="F394" i="1"/>
  <c r="G394" i="1"/>
  <c r="K394" i="1"/>
  <c r="Q394" i="1"/>
  <c r="E395" i="1"/>
  <c r="F395" i="1"/>
  <c r="G395" i="1"/>
  <c r="K395" i="1"/>
  <c r="Q395" i="1"/>
  <c r="E396" i="1"/>
  <c r="F396" i="1"/>
  <c r="G396" i="1"/>
  <c r="K396" i="1"/>
  <c r="Q396" i="1"/>
  <c r="E397" i="1"/>
  <c r="F397" i="1"/>
  <c r="G397" i="1"/>
  <c r="K397" i="1"/>
  <c r="Q397" i="1"/>
  <c r="E398" i="1"/>
  <c r="F398" i="1"/>
  <c r="G398" i="1"/>
  <c r="K398" i="1"/>
  <c r="Q398" i="1"/>
  <c r="E399" i="1"/>
  <c r="F399" i="1"/>
  <c r="G399" i="1"/>
  <c r="K399" i="1"/>
  <c r="Q399" i="1"/>
  <c r="E400" i="1"/>
  <c r="F400" i="1"/>
  <c r="G400" i="1"/>
  <c r="K400" i="1"/>
  <c r="Q400" i="1"/>
  <c r="E401" i="1"/>
  <c r="F401" i="1"/>
  <c r="G401" i="1"/>
  <c r="K401" i="1"/>
  <c r="Q401" i="1"/>
  <c r="E402" i="1"/>
  <c r="F402" i="1"/>
  <c r="G402" i="1"/>
  <c r="K402" i="1"/>
  <c r="Q402" i="1"/>
  <c r="E403" i="1"/>
  <c r="F403" i="1"/>
  <c r="G403" i="1"/>
  <c r="K403" i="1"/>
  <c r="Q403" i="1"/>
  <c r="E404" i="1"/>
  <c r="F404" i="1"/>
  <c r="G404" i="1"/>
  <c r="K404" i="1"/>
  <c r="Q404" i="1"/>
  <c r="E405" i="1"/>
  <c r="F405" i="1"/>
  <c r="G405" i="1"/>
  <c r="K405" i="1"/>
  <c r="Q405" i="1"/>
  <c r="E406" i="1"/>
  <c r="F406" i="1"/>
  <c r="G406" i="1"/>
  <c r="K406" i="1"/>
  <c r="Q406" i="1"/>
  <c r="E407" i="1"/>
  <c r="F407" i="1"/>
  <c r="G407" i="1"/>
  <c r="K407" i="1"/>
  <c r="Q407" i="1"/>
  <c r="E408" i="1"/>
  <c r="F408" i="1"/>
  <c r="G408" i="1"/>
  <c r="K408" i="1"/>
  <c r="Q408" i="1"/>
  <c r="E409" i="1"/>
  <c r="F409" i="1"/>
  <c r="G409" i="1"/>
  <c r="K409" i="1"/>
  <c r="Q409" i="1"/>
  <c r="E410" i="1"/>
  <c r="F410" i="1"/>
  <c r="G410" i="1"/>
  <c r="K410" i="1"/>
  <c r="Q410" i="1"/>
  <c r="E411" i="1"/>
  <c r="F411" i="1"/>
  <c r="G411" i="1"/>
  <c r="K411" i="1"/>
  <c r="Q411" i="1"/>
  <c r="E412" i="1"/>
  <c r="F412" i="1"/>
  <c r="G412" i="1"/>
  <c r="K412" i="1"/>
  <c r="Q412" i="1"/>
  <c r="E413" i="1"/>
  <c r="F413" i="1"/>
  <c r="G413" i="1"/>
  <c r="K413" i="1"/>
  <c r="Q413" i="1"/>
  <c r="E414" i="1"/>
  <c r="F414" i="1"/>
  <c r="G414" i="1"/>
  <c r="K414" i="1"/>
  <c r="Q414" i="1"/>
  <c r="E415" i="1"/>
  <c r="F415" i="1"/>
  <c r="G415" i="1"/>
  <c r="K415" i="1"/>
  <c r="Q415" i="1"/>
  <c r="E416" i="1"/>
  <c r="F416" i="1"/>
  <c r="G416" i="1"/>
  <c r="K416" i="1"/>
  <c r="Q416" i="1"/>
  <c r="E417" i="1"/>
  <c r="F417" i="1"/>
  <c r="G417" i="1"/>
  <c r="K417" i="1"/>
  <c r="Q417" i="1"/>
  <c r="E418" i="1"/>
  <c r="F418" i="1"/>
  <c r="G418" i="1"/>
  <c r="K418" i="1"/>
  <c r="Q418" i="1"/>
  <c r="E419" i="1"/>
  <c r="F419" i="1"/>
  <c r="G419" i="1"/>
  <c r="K419" i="1"/>
  <c r="Q419" i="1"/>
  <c r="E420" i="1"/>
  <c r="F420" i="1"/>
  <c r="G420" i="1"/>
  <c r="K420" i="1"/>
  <c r="Q420" i="1"/>
  <c r="E421" i="1"/>
  <c r="F421" i="1"/>
  <c r="G421" i="1"/>
  <c r="K421" i="1"/>
  <c r="Q421" i="1"/>
  <c r="E422" i="1"/>
  <c r="F422" i="1"/>
  <c r="G422" i="1"/>
  <c r="K422" i="1"/>
  <c r="Q422" i="1"/>
  <c r="E423" i="1"/>
  <c r="F423" i="1"/>
  <c r="G423" i="1"/>
  <c r="K423" i="1"/>
  <c r="Q423" i="1"/>
  <c r="E424" i="1"/>
  <c r="F424" i="1"/>
  <c r="G424" i="1"/>
  <c r="K424" i="1"/>
  <c r="Q424" i="1"/>
  <c r="E425" i="1"/>
  <c r="F425" i="1"/>
  <c r="G425" i="1"/>
  <c r="K425" i="1"/>
  <c r="Q425" i="1"/>
  <c r="E426" i="1"/>
  <c r="F426" i="1"/>
  <c r="G426" i="1"/>
  <c r="K426" i="1"/>
  <c r="Q426" i="1"/>
  <c r="E427" i="1"/>
  <c r="F427" i="1"/>
  <c r="G427" i="1"/>
  <c r="K427" i="1"/>
  <c r="Q427" i="1"/>
  <c r="E428" i="1"/>
  <c r="F428" i="1"/>
  <c r="G428" i="1"/>
  <c r="K428" i="1"/>
  <c r="Q428" i="1"/>
  <c r="E429" i="1"/>
  <c r="F429" i="1"/>
  <c r="G429" i="1"/>
  <c r="K429" i="1"/>
  <c r="Q429" i="1"/>
  <c r="E430" i="1"/>
  <c r="F430" i="1"/>
  <c r="G430" i="1"/>
  <c r="K430" i="1"/>
  <c r="Q430" i="1"/>
  <c r="E431" i="1"/>
  <c r="F431" i="1"/>
  <c r="G431" i="1"/>
  <c r="K431" i="1"/>
  <c r="Q431" i="1"/>
  <c r="E432" i="1"/>
  <c r="F432" i="1"/>
  <c r="G432" i="1"/>
  <c r="K432" i="1"/>
  <c r="Q432" i="1"/>
  <c r="E433" i="1"/>
  <c r="F433" i="1"/>
  <c r="G433" i="1"/>
  <c r="K433" i="1"/>
  <c r="Q433" i="1"/>
  <c r="E434" i="1"/>
  <c r="F434" i="1"/>
  <c r="G434" i="1"/>
  <c r="K434" i="1"/>
  <c r="Q434" i="1"/>
  <c r="E435" i="1"/>
  <c r="F435" i="1"/>
  <c r="G435" i="1"/>
  <c r="K435" i="1"/>
  <c r="Q435" i="1"/>
  <c r="E436" i="1"/>
  <c r="F436" i="1"/>
  <c r="G436" i="1"/>
  <c r="K436" i="1"/>
  <c r="Q436" i="1"/>
  <c r="E437" i="1"/>
  <c r="F437" i="1"/>
  <c r="G437" i="1"/>
  <c r="K437" i="1"/>
  <c r="Q437" i="1"/>
  <c r="E438" i="1"/>
  <c r="F438" i="1"/>
  <c r="G438" i="1"/>
  <c r="K438" i="1"/>
  <c r="Q438" i="1"/>
  <c r="E439" i="1"/>
  <c r="F439" i="1"/>
  <c r="G439" i="1"/>
  <c r="K439" i="1"/>
  <c r="Q439" i="1"/>
  <c r="E440" i="1"/>
  <c r="F440" i="1"/>
  <c r="G440" i="1"/>
  <c r="K440" i="1"/>
  <c r="Q440" i="1"/>
  <c r="E441" i="1"/>
  <c r="F441" i="1"/>
  <c r="G441" i="1"/>
  <c r="K441" i="1"/>
  <c r="Q441" i="1"/>
  <c r="E442" i="1"/>
  <c r="F442" i="1"/>
  <c r="G442" i="1"/>
  <c r="K442" i="1"/>
  <c r="Q442" i="1"/>
  <c r="E443" i="1"/>
  <c r="F443" i="1"/>
  <c r="G443" i="1"/>
  <c r="K443" i="1"/>
  <c r="Q443" i="1"/>
  <c r="E444" i="1"/>
  <c r="F444" i="1"/>
  <c r="G444" i="1"/>
  <c r="K444" i="1"/>
  <c r="Q444" i="1"/>
  <c r="E445" i="1"/>
  <c r="F445" i="1"/>
  <c r="G445" i="1"/>
  <c r="K445" i="1"/>
  <c r="Q445" i="1"/>
  <c r="E446" i="1"/>
  <c r="F446" i="1"/>
  <c r="G446" i="1"/>
  <c r="K446" i="1"/>
  <c r="Q446" i="1"/>
  <c r="E447" i="1"/>
  <c r="F447" i="1"/>
  <c r="G447" i="1"/>
  <c r="K447" i="1"/>
  <c r="Q447" i="1"/>
  <c r="E448" i="1"/>
  <c r="F448" i="1"/>
  <c r="G448" i="1"/>
  <c r="K448" i="1"/>
  <c r="Q448" i="1"/>
  <c r="E449" i="1"/>
  <c r="F449" i="1"/>
  <c r="G449" i="1"/>
  <c r="K449" i="1"/>
  <c r="Q449" i="1"/>
  <c r="E450" i="1"/>
  <c r="F450" i="1"/>
  <c r="G450" i="1"/>
  <c r="K450" i="1"/>
  <c r="Q450" i="1"/>
  <c r="A11" i="2"/>
  <c r="B11" i="2"/>
  <c r="C11" i="2"/>
  <c r="D11" i="2"/>
  <c r="E11" i="2"/>
  <c r="G11" i="2"/>
  <c r="H11" i="2"/>
  <c r="A12" i="2"/>
  <c r="B12" i="2"/>
  <c r="D12" i="2"/>
  <c r="G12" i="2"/>
  <c r="C12" i="2"/>
  <c r="E12" i="2"/>
  <c r="H12" i="2"/>
  <c r="A13" i="2"/>
  <c r="C13" i="2"/>
  <c r="E13" i="2"/>
  <c r="D13" i="2"/>
  <c r="G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B18" i="2"/>
  <c r="C18" i="2"/>
  <c r="E18" i="2"/>
  <c r="D18" i="2"/>
  <c r="G18" i="2"/>
  <c r="H18" i="2"/>
  <c r="A19" i="2"/>
  <c r="C19" i="2"/>
  <c r="D19" i="2"/>
  <c r="E19" i="2"/>
  <c r="G19" i="2"/>
  <c r="H19" i="2"/>
  <c r="B19" i="2"/>
  <c r="A20" i="2"/>
  <c r="B20" i="2"/>
  <c r="D20" i="2"/>
  <c r="G20" i="2"/>
  <c r="C20" i="2"/>
  <c r="E20" i="2"/>
  <c r="H20" i="2"/>
  <c r="A21" i="2"/>
  <c r="C21" i="2"/>
  <c r="E21" i="2"/>
  <c r="D21" i="2"/>
  <c r="G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B26" i="2"/>
  <c r="C26" i="2"/>
  <c r="E26" i="2"/>
  <c r="D26" i="2"/>
  <c r="G26" i="2"/>
  <c r="H26" i="2"/>
  <c r="A27" i="2"/>
  <c r="C27" i="2"/>
  <c r="D27" i="2"/>
  <c r="E27" i="2"/>
  <c r="G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E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D39" i="2"/>
  <c r="E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E45" i="2"/>
  <c r="D45" i="2"/>
  <c r="G45" i="2"/>
  <c r="H45" i="2"/>
  <c r="B45" i="2"/>
  <c r="A46" i="2"/>
  <c r="D46" i="2"/>
  <c r="G46" i="2"/>
  <c r="C46" i="2"/>
  <c r="E46" i="2"/>
  <c r="H46" i="2"/>
  <c r="B46" i="2"/>
  <c r="A47" i="2"/>
  <c r="C47" i="2"/>
  <c r="D47" i="2"/>
  <c r="E47" i="2"/>
  <c r="G47" i="2"/>
  <c r="H47" i="2"/>
  <c r="B47" i="2"/>
  <c r="A48" i="2"/>
  <c r="B48" i="2"/>
  <c r="D48" i="2"/>
  <c r="G48" i="2"/>
  <c r="C48" i="2"/>
  <c r="E48" i="2"/>
  <c r="H48" i="2"/>
  <c r="A49" i="2"/>
  <c r="C49" i="2"/>
  <c r="E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E51" i="2"/>
  <c r="G51" i="2"/>
  <c r="H51" i="2"/>
  <c r="B51" i="2"/>
  <c r="A52" i="2"/>
  <c r="B52" i="2"/>
  <c r="D52" i="2"/>
  <c r="G52" i="2"/>
  <c r="C52" i="2"/>
  <c r="E52" i="2"/>
  <c r="H52" i="2"/>
  <c r="A53" i="2"/>
  <c r="C53" i="2"/>
  <c r="E53" i="2"/>
  <c r="D53" i="2"/>
  <c r="G53" i="2"/>
  <c r="H53" i="2"/>
  <c r="B53" i="2"/>
  <c r="A54" i="2"/>
  <c r="B54" i="2"/>
  <c r="D54" i="2"/>
  <c r="G54" i="2"/>
  <c r="C54" i="2"/>
  <c r="E54" i="2"/>
  <c r="H54" i="2"/>
  <c r="A55" i="2"/>
  <c r="C55" i="2"/>
  <c r="D55" i="2"/>
  <c r="E55" i="2"/>
  <c r="G55" i="2"/>
  <c r="H55" i="2"/>
  <c r="B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E58" i="2"/>
  <c r="H58" i="2"/>
  <c r="A59" i="2"/>
  <c r="C59" i="2"/>
  <c r="D59" i="2"/>
  <c r="E59" i="2"/>
  <c r="G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D63" i="2"/>
  <c r="E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E67" i="2"/>
  <c r="G67" i="2"/>
  <c r="H67" i="2"/>
  <c r="B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B70" i="2"/>
  <c r="D70" i="2"/>
  <c r="G70" i="2"/>
  <c r="C70" i="2"/>
  <c r="E70" i="2"/>
  <c r="H70" i="2"/>
  <c r="A71" i="2"/>
  <c r="C71" i="2"/>
  <c r="D71" i="2"/>
  <c r="E71" i="2"/>
  <c r="G71" i="2"/>
  <c r="H71" i="2"/>
  <c r="B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E78" i="2"/>
  <c r="H78" i="2"/>
  <c r="A79" i="2"/>
  <c r="C79" i="2"/>
  <c r="D79" i="2"/>
  <c r="E79" i="2"/>
  <c r="G79" i="2"/>
  <c r="H79" i="2"/>
  <c r="B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E86" i="2"/>
  <c r="H86" i="2"/>
  <c r="A87" i="2"/>
  <c r="C87" i="2"/>
  <c r="D87" i="2"/>
  <c r="E87" i="2"/>
  <c r="G87" i="2"/>
  <c r="H87" i="2"/>
  <c r="B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C93" i="2"/>
  <c r="E93" i="2"/>
  <c r="D93" i="2"/>
  <c r="G93" i="2"/>
  <c r="H93" i="2"/>
  <c r="B93" i="2"/>
  <c r="A94" i="2"/>
  <c r="B94" i="2"/>
  <c r="D94" i="2"/>
  <c r="G94" i="2"/>
  <c r="C94" i="2"/>
  <c r="E94" i="2"/>
  <c r="H94" i="2"/>
  <c r="A95" i="2"/>
  <c r="C95" i="2"/>
  <c r="D95" i="2"/>
  <c r="E95" i="2"/>
  <c r="G95" i="2"/>
  <c r="H95" i="2"/>
  <c r="B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E104" i="2"/>
  <c r="H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E111" i="2"/>
  <c r="G111" i="2"/>
  <c r="H111" i="2"/>
  <c r="B111" i="2"/>
  <c r="A112" i="2"/>
  <c r="B112" i="2"/>
  <c r="D112" i="2"/>
  <c r="G112" i="2"/>
  <c r="C112" i="2"/>
  <c r="E112" i="2"/>
  <c r="H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C117" i="2"/>
  <c r="E117" i="2"/>
  <c r="D117" i="2"/>
  <c r="G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E121" i="2"/>
  <c r="G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C125" i="2"/>
  <c r="D125" i="2"/>
  <c r="E125" i="2"/>
  <c r="G125" i="2"/>
  <c r="H125" i="2"/>
  <c r="B125" i="2"/>
  <c r="A126" i="2"/>
  <c r="D126" i="2"/>
  <c r="G126" i="2"/>
  <c r="C126" i="2"/>
  <c r="E126" i="2"/>
  <c r="H126" i="2"/>
  <c r="B126" i="2"/>
  <c r="A127" i="2"/>
  <c r="C127" i="2"/>
  <c r="D127" i="2"/>
  <c r="E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E132" i="2"/>
  <c r="H132" i="2"/>
  <c r="A133" i="2"/>
  <c r="D133" i="2"/>
  <c r="G133" i="2"/>
  <c r="C133" i="2"/>
  <c r="E133" i="2"/>
  <c r="H133" i="2"/>
  <c r="B133" i="2"/>
  <c r="A134" i="2"/>
  <c r="B134" i="2"/>
  <c r="C134" i="2"/>
  <c r="D134" i="2"/>
  <c r="E134" i="2"/>
  <c r="G134" i="2"/>
  <c r="H134" i="2"/>
  <c r="A135" i="2"/>
  <c r="D135" i="2"/>
  <c r="G135" i="2"/>
  <c r="C135" i="2"/>
  <c r="E135" i="2"/>
  <c r="H135" i="2"/>
  <c r="B135" i="2"/>
  <c r="A136" i="2"/>
  <c r="B136" i="2"/>
  <c r="D136" i="2"/>
  <c r="G136" i="2"/>
  <c r="C136" i="2"/>
  <c r="E136" i="2"/>
  <c r="H136" i="2"/>
  <c r="A137" i="2"/>
  <c r="C137" i="2"/>
  <c r="D137" i="2"/>
  <c r="E137" i="2"/>
  <c r="G137" i="2"/>
  <c r="H137" i="2"/>
  <c r="B137" i="2"/>
  <c r="A138" i="2"/>
  <c r="B138" i="2"/>
  <c r="D138" i="2"/>
  <c r="G138" i="2"/>
  <c r="C138" i="2"/>
  <c r="E138" i="2"/>
  <c r="H138" i="2"/>
  <c r="A139" i="2"/>
  <c r="D139" i="2"/>
  <c r="G139" i="2"/>
  <c r="C139" i="2"/>
  <c r="E139" i="2"/>
  <c r="H139" i="2"/>
  <c r="B139" i="2"/>
  <c r="A140" i="2"/>
  <c r="B140" i="2"/>
  <c r="C140" i="2"/>
  <c r="D140" i="2"/>
  <c r="E140" i="2"/>
  <c r="G140" i="2"/>
  <c r="H140" i="2"/>
  <c r="A141" i="2"/>
  <c r="D141" i="2"/>
  <c r="G141" i="2"/>
  <c r="C141" i="2"/>
  <c r="E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E143" i="2"/>
  <c r="D143" i="2"/>
  <c r="G143" i="2"/>
  <c r="H143" i="2"/>
  <c r="A144" i="2"/>
  <c r="D144" i="2"/>
  <c r="G144" i="2"/>
  <c r="C144" i="2"/>
  <c r="E144" i="2"/>
  <c r="H144" i="2"/>
  <c r="B144" i="2"/>
  <c r="A145" i="2"/>
  <c r="B145" i="2"/>
  <c r="C145" i="2"/>
  <c r="D145" i="2"/>
  <c r="E145" i="2"/>
  <c r="G145" i="2"/>
  <c r="H145" i="2"/>
  <c r="A146" i="2"/>
  <c r="B146" i="2"/>
  <c r="D146" i="2"/>
  <c r="G146" i="2"/>
  <c r="C146" i="2"/>
  <c r="E146" i="2"/>
  <c r="H146" i="2"/>
  <c r="A147" i="2"/>
  <c r="D147" i="2"/>
  <c r="G147" i="2"/>
  <c r="C147" i="2"/>
  <c r="E147" i="2"/>
  <c r="H147" i="2"/>
  <c r="B147" i="2"/>
  <c r="A148" i="2"/>
  <c r="B148" i="2"/>
  <c r="C148" i="2"/>
  <c r="D148" i="2"/>
  <c r="E148" i="2"/>
  <c r="G148" i="2"/>
  <c r="H148" i="2"/>
  <c r="A149" i="2"/>
  <c r="D149" i="2"/>
  <c r="G149" i="2"/>
  <c r="C149" i="2"/>
  <c r="E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D152" i="2"/>
  <c r="G152" i="2"/>
  <c r="C152" i="2"/>
  <c r="E152" i="2"/>
  <c r="H152" i="2"/>
  <c r="B152" i="2"/>
  <c r="A153" i="2"/>
  <c r="B153" i="2"/>
  <c r="C153" i="2"/>
  <c r="D153" i="2"/>
  <c r="E153" i="2"/>
  <c r="G153" i="2"/>
  <c r="H153" i="2"/>
  <c r="A154" i="2"/>
  <c r="B154" i="2"/>
  <c r="D154" i="2"/>
  <c r="G154" i="2"/>
  <c r="C154" i="2"/>
  <c r="E154" i="2"/>
  <c r="H154" i="2"/>
  <c r="A155" i="2"/>
  <c r="D155" i="2"/>
  <c r="G155" i="2"/>
  <c r="C155" i="2"/>
  <c r="E155" i="2"/>
  <c r="H155" i="2"/>
  <c r="B155" i="2"/>
  <c r="A156" i="2"/>
  <c r="B156" i="2"/>
  <c r="C156" i="2"/>
  <c r="D156" i="2"/>
  <c r="E156" i="2"/>
  <c r="G156" i="2"/>
  <c r="H156" i="2"/>
  <c r="A157" i="2"/>
  <c r="D157" i="2"/>
  <c r="G157" i="2"/>
  <c r="C157" i="2"/>
  <c r="E157" i="2"/>
  <c r="H157" i="2"/>
  <c r="B157" i="2"/>
  <c r="A158" i="2"/>
  <c r="B158" i="2"/>
  <c r="D158" i="2"/>
  <c r="G158" i="2"/>
  <c r="C158" i="2"/>
  <c r="E158" i="2"/>
  <c r="H158" i="2"/>
  <c r="A159" i="2"/>
  <c r="B159" i="2"/>
  <c r="C159" i="2"/>
  <c r="E159" i="2"/>
  <c r="D159" i="2"/>
  <c r="G159" i="2"/>
  <c r="H159" i="2"/>
  <c r="A160" i="2"/>
  <c r="D160" i="2"/>
  <c r="G160" i="2"/>
  <c r="C160" i="2"/>
  <c r="E160" i="2"/>
  <c r="H160" i="2"/>
  <c r="B160" i="2"/>
  <c r="A161" i="2"/>
  <c r="B161" i="2"/>
  <c r="C161" i="2"/>
  <c r="D161" i="2"/>
  <c r="E161" i="2"/>
  <c r="G161" i="2"/>
  <c r="H161" i="2"/>
  <c r="A162" i="2"/>
  <c r="B162" i="2"/>
  <c r="D162" i="2"/>
  <c r="G162" i="2"/>
  <c r="C162" i="2"/>
  <c r="E162" i="2"/>
  <c r="H162" i="2"/>
  <c r="A163" i="2"/>
  <c r="D163" i="2"/>
  <c r="G163" i="2"/>
  <c r="C163" i="2"/>
  <c r="E163" i="2"/>
  <c r="H163" i="2"/>
  <c r="B163" i="2"/>
  <c r="A164" i="2"/>
  <c r="B164" i="2"/>
  <c r="C164" i="2"/>
  <c r="D164" i="2"/>
  <c r="E164" i="2"/>
  <c r="G164" i="2"/>
  <c r="H164" i="2"/>
  <c r="A165" i="2"/>
  <c r="D165" i="2"/>
  <c r="G165" i="2"/>
  <c r="C165" i="2"/>
  <c r="E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D168" i="2"/>
  <c r="G168" i="2"/>
  <c r="C168" i="2"/>
  <c r="E168" i="2"/>
  <c r="H168" i="2"/>
  <c r="B168" i="2"/>
  <c r="A169" i="2"/>
  <c r="B169" i="2"/>
  <c r="C169" i="2"/>
  <c r="D169" i="2"/>
  <c r="E169" i="2"/>
  <c r="G169" i="2"/>
  <c r="H169" i="2"/>
  <c r="A170" i="2"/>
  <c r="B170" i="2"/>
  <c r="D170" i="2"/>
  <c r="G170" i="2"/>
  <c r="C170" i="2"/>
  <c r="E170" i="2"/>
  <c r="H170" i="2"/>
  <c r="A171" i="2"/>
  <c r="D171" i="2"/>
  <c r="G171" i="2"/>
  <c r="C171" i="2"/>
  <c r="E171" i="2"/>
  <c r="H171" i="2"/>
  <c r="B171" i="2"/>
  <c r="A172" i="2"/>
  <c r="B172" i="2"/>
  <c r="C172" i="2"/>
  <c r="D172" i="2"/>
  <c r="E172" i="2"/>
  <c r="G172" i="2"/>
  <c r="H172" i="2"/>
  <c r="A173" i="2"/>
  <c r="D173" i="2"/>
  <c r="G173" i="2"/>
  <c r="C173" i="2"/>
  <c r="E173" i="2"/>
  <c r="H173" i="2"/>
  <c r="B173" i="2"/>
  <c r="A174" i="2"/>
  <c r="B174" i="2"/>
  <c r="D174" i="2"/>
  <c r="G174" i="2"/>
  <c r="C174" i="2"/>
  <c r="E174" i="2"/>
  <c r="H174" i="2"/>
  <c r="A175" i="2"/>
  <c r="B175" i="2"/>
  <c r="C175" i="2"/>
  <c r="E175" i="2"/>
  <c r="D175" i="2"/>
  <c r="G175" i="2"/>
  <c r="H175" i="2"/>
  <c r="A176" i="2"/>
  <c r="D176" i="2"/>
  <c r="G176" i="2"/>
  <c r="C176" i="2"/>
  <c r="E176" i="2"/>
  <c r="H176" i="2"/>
  <c r="B176" i="2"/>
  <c r="A177" i="2"/>
  <c r="B177" i="2"/>
  <c r="C177" i="2"/>
  <c r="D177" i="2"/>
  <c r="E177" i="2"/>
  <c r="G177" i="2"/>
  <c r="H177" i="2"/>
  <c r="A178" i="2"/>
  <c r="B178" i="2"/>
  <c r="D178" i="2"/>
  <c r="G178" i="2"/>
  <c r="C178" i="2"/>
  <c r="E178" i="2"/>
  <c r="H178" i="2"/>
  <c r="A179" i="2"/>
  <c r="D179" i="2"/>
  <c r="G179" i="2"/>
  <c r="C179" i="2"/>
  <c r="E179" i="2"/>
  <c r="H179" i="2"/>
  <c r="B179" i="2"/>
  <c r="A180" i="2"/>
  <c r="B180" i="2"/>
  <c r="C180" i="2"/>
  <c r="D180" i="2"/>
  <c r="E180" i="2"/>
  <c r="G180" i="2"/>
  <c r="H180" i="2"/>
  <c r="A181" i="2"/>
  <c r="D181" i="2"/>
  <c r="G181" i="2"/>
  <c r="C181" i="2"/>
  <c r="E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D184" i="2"/>
  <c r="G184" i="2"/>
  <c r="C184" i="2"/>
  <c r="E184" i="2"/>
  <c r="H184" i="2"/>
  <c r="B184" i="2"/>
  <c r="A185" i="2"/>
  <c r="B185" i="2"/>
  <c r="C185" i="2"/>
  <c r="D185" i="2"/>
  <c r="E185" i="2"/>
  <c r="G185" i="2"/>
  <c r="H185" i="2"/>
  <c r="A186" i="2"/>
  <c r="B186" i="2"/>
  <c r="D186" i="2"/>
  <c r="G186" i="2"/>
  <c r="C186" i="2"/>
  <c r="E186" i="2"/>
  <c r="H186" i="2"/>
  <c r="A187" i="2"/>
  <c r="D187" i="2"/>
  <c r="G187" i="2"/>
  <c r="C187" i="2"/>
  <c r="E187" i="2"/>
  <c r="H187" i="2"/>
  <c r="B187" i="2"/>
  <c r="A188" i="2"/>
  <c r="B188" i="2"/>
  <c r="C188" i="2"/>
  <c r="D188" i="2"/>
  <c r="E188" i="2"/>
  <c r="G188" i="2"/>
  <c r="H188" i="2"/>
  <c r="A189" i="2"/>
  <c r="D189" i="2"/>
  <c r="G189" i="2"/>
  <c r="C189" i="2"/>
  <c r="E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D192" i="2"/>
  <c r="G192" i="2"/>
  <c r="C192" i="2"/>
  <c r="E192" i="2"/>
  <c r="H192" i="2"/>
  <c r="B192" i="2"/>
  <c r="A193" i="2"/>
  <c r="B193" i="2"/>
  <c r="C193" i="2"/>
  <c r="D193" i="2"/>
  <c r="E193" i="2"/>
  <c r="G193" i="2"/>
  <c r="H193" i="2"/>
  <c r="A194" i="2"/>
  <c r="B194" i="2"/>
  <c r="D194" i="2"/>
  <c r="G194" i="2"/>
  <c r="C194" i="2"/>
  <c r="E194" i="2"/>
  <c r="H194" i="2"/>
  <c r="A195" i="2"/>
  <c r="D195" i="2"/>
  <c r="G195" i="2"/>
  <c r="C195" i="2"/>
  <c r="E195" i="2"/>
  <c r="H195" i="2"/>
  <c r="B195" i="2"/>
  <c r="A196" i="2"/>
  <c r="B196" i="2"/>
  <c r="D196" i="2"/>
  <c r="E196" i="2"/>
  <c r="G196" i="2"/>
  <c r="C196" i="2"/>
  <c r="H196" i="2"/>
  <c r="A197" i="2"/>
  <c r="D197" i="2"/>
  <c r="G197" i="2"/>
  <c r="C197" i="2"/>
  <c r="E197" i="2"/>
  <c r="H197" i="2"/>
  <c r="B197" i="2"/>
  <c r="A198" i="2"/>
  <c r="D198" i="2"/>
  <c r="G198" i="2"/>
  <c r="C198" i="2"/>
  <c r="E198" i="2"/>
  <c r="H198" i="2"/>
  <c r="B198" i="2"/>
  <c r="A199" i="2"/>
  <c r="B199" i="2"/>
  <c r="C199" i="2"/>
  <c r="E199" i="2"/>
  <c r="D199" i="2"/>
  <c r="G199" i="2"/>
  <c r="H199" i="2"/>
  <c r="A200" i="2"/>
  <c r="B200" i="2"/>
  <c r="D200" i="2"/>
  <c r="G200" i="2"/>
  <c r="C200" i="2"/>
  <c r="E200" i="2"/>
  <c r="H200" i="2"/>
  <c r="A201" i="2"/>
  <c r="B201" i="2"/>
  <c r="C201" i="2"/>
  <c r="D201" i="2"/>
  <c r="E201" i="2"/>
  <c r="G201" i="2"/>
  <c r="H201" i="2"/>
  <c r="A202" i="2"/>
  <c r="B202" i="2"/>
  <c r="C202" i="2"/>
  <c r="E202" i="2"/>
  <c r="D202" i="2"/>
  <c r="G202" i="2"/>
  <c r="H202" i="2"/>
  <c r="A203" i="2"/>
  <c r="D203" i="2"/>
  <c r="G203" i="2"/>
  <c r="C203" i="2"/>
  <c r="E203" i="2"/>
  <c r="H203" i="2"/>
  <c r="B203" i="2"/>
  <c r="A204" i="2"/>
  <c r="B204" i="2"/>
  <c r="D204" i="2"/>
  <c r="E204" i="2"/>
  <c r="G204" i="2"/>
  <c r="C204" i="2"/>
  <c r="H204" i="2"/>
  <c r="A205" i="2"/>
  <c r="D205" i="2"/>
  <c r="G205" i="2"/>
  <c r="C205" i="2"/>
  <c r="E205" i="2"/>
  <c r="H205" i="2"/>
  <c r="B205" i="2"/>
  <c r="A206" i="2"/>
  <c r="B206" i="2"/>
  <c r="D206" i="2"/>
  <c r="G206" i="2"/>
  <c r="C206" i="2"/>
  <c r="E206" i="2"/>
  <c r="H206" i="2"/>
  <c r="A207" i="2"/>
  <c r="B207" i="2"/>
  <c r="C207" i="2"/>
  <c r="E207" i="2"/>
  <c r="D207" i="2"/>
  <c r="G207" i="2"/>
  <c r="H207" i="2"/>
  <c r="A208" i="2"/>
  <c r="B208" i="2"/>
  <c r="D208" i="2"/>
  <c r="G208" i="2"/>
  <c r="C208" i="2"/>
  <c r="E208" i="2"/>
  <c r="H208" i="2"/>
  <c r="A209" i="2"/>
  <c r="B209" i="2"/>
  <c r="C209" i="2"/>
  <c r="D209" i="2"/>
  <c r="E209" i="2"/>
  <c r="G209" i="2"/>
  <c r="H209" i="2"/>
  <c r="A210" i="2"/>
  <c r="B210" i="2"/>
  <c r="C210" i="2"/>
  <c r="E210" i="2"/>
  <c r="D210" i="2"/>
  <c r="G210" i="2"/>
  <c r="H210" i="2"/>
  <c r="A211" i="2"/>
  <c r="D211" i="2"/>
  <c r="G211" i="2"/>
  <c r="C211" i="2"/>
  <c r="E211" i="2"/>
  <c r="H211" i="2"/>
  <c r="B211" i="2"/>
  <c r="A212" i="2"/>
  <c r="B212" i="2"/>
  <c r="D212" i="2"/>
  <c r="E212" i="2"/>
  <c r="G212" i="2"/>
  <c r="C212" i="2"/>
  <c r="H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E214" i="2"/>
  <c r="H214" i="2"/>
  <c r="A215" i="2"/>
  <c r="B215" i="2"/>
  <c r="C215" i="2"/>
  <c r="E215" i="2"/>
  <c r="D215" i="2"/>
  <c r="G215" i="2"/>
  <c r="H215" i="2"/>
  <c r="A216" i="2"/>
  <c r="B216" i="2"/>
  <c r="D216" i="2"/>
  <c r="G216" i="2"/>
  <c r="C216" i="2"/>
  <c r="E216" i="2"/>
  <c r="H216" i="2"/>
  <c r="A217" i="2"/>
  <c r="B217" i="2"/>
  <c r="C217" i="2"/>
  <c r="D217" i="2"/>
  <c r="E217" i="2"/>
  <c r="G217" i="2"/>
  <c r="H217" i="2"/>
  <c r="A218" i="2"/>
  <c r="B218" i="2"/>
  <c r="D218" i="2"/>
  <c r="G218" i="2"/>
  <c r="C218" i="2"/>
  <c r="E218" i="2"/>
  <c r="H218" i="2"/>
  <c r="A219" i="2"/>
  <c r="D219" i="2"/>
  <c r="G219" i="2"/>
  <c r="C219" i="2"/>
  <c r="E219" i="2"/>
  <c r="H219" i="2"/>
  <c r="B219" i="2"/>
  <c r="A220" i="2"/>
  <c r="B220" i="2"/>
  <c r="D220" i="2"/>
  <c r="G220" i="2"/>
  <c r="C220" i="2"/>
  <c r="E220" i="2"/>
  <c r="H220" i="2"/>
  <c r="A221" i="2"/>
  <c r="D221" i="2"/>
  <c r="G221" i="2"/>
  <c r="C221" i="2"/>
  <c r="E221" i="2"/>
  <c r="H221" i="2"/>
  <c r="B221" i="2"/>
  <c r="A222" i="2"/>
  <c r="D222" i="2"/>
  <c r="G222" i="2"/>
  <c r="C222" i="2"/>
  <c r="E222" i="2"/>
  <c r="H222" i="2"/>
  <c r="B222" i="2"/>
  <c r="A223" i="2"/>
  <c r="B223" i="2"/>
  <c r="C223" i="2"/>
  <c r="E223" i="2"/>
  <c r="D223" i="2"/>
  <c r="G223" i="2"/>
  <c r="H223" i="2"/>
  <c r="A224" i="2"/>
  <c r="B224" i="2"/>
  <c r="D224" i="2"/>
  <c r="G224" i="2"/>
  <c r="C224" i="2"/>
  <c r="E224" i="2"/>
  <c r="H224" i="2"/>
  <c r="A225" i="2"/>
  <c r="B225" i="2"/>
  <c r="C225" i="2"/>
  <c r="D225" i="2"/>
  <c r="E225" i="2"/>
  <c r="G225" i="2"/>
  <c r="H225" i="2"/>
  <c r="A226" i="2"/>
  <c r="B226" i="2"/>
  <c r="D226" i="2"/>
  <c r="G226" i="2"/>
  <c r="C226" i="2"/>
  <c r="E226" i="2"/>
  <c r="H226" i="2"/>
  <c r="A227" i="2"/>
  <c r="D227" i="2"/>
  <c r="G227" i="2"/>
  <c r="C227" i="2"/>
  <c r="E227" i="2"/>
  <c r="H227" i="2"/>
  <c r="B227" i="2"/>
  <c r="A228" i="2"/>
  <c r="B228" i="2"/>
  <c r="D228" i="2"/>
  <c r="E228" i="2"/>
  <c r="G228" i="2"/>
  <c r="C228" i="2"/>
  <c r="H228" i="2"/>
  <c r="A229" i="2"/>
  <c r="D229" i="2"/>
  <c r="G229" i="2"/>
  <c r="C229" i="2"/>
  <c r="E229" i="2"/>
  <c r="H229" i="2"/>
  <c r="B229" i="2"/>
  <c r="A230" i="2"/>
  <c r="B230" i="2"/>
  <c r="D230" i="2"/>
  <c r="G230" i="2"/>
  <c r="C230" i="2"/>
  <c r="E230" i="2"/>
  <c r="H230" i="2"/>
  <c r="A231" i="2"/>
  <c r="B231" i="2"/>
  <c r="C231" i="2"/>
  <c r="E231" i="2"/>
  <c r="D231" i="2"/>
  <c r="G231" i="2"/>
  <c r="H231" i="2"/>
  <c r="A232" i="2"/>
  <c r="B232" i="2"/>
  <c r="D232" i="2"/>
  <c r="G232" i="2"/>
  <c r="C232" i="2"/>
  <c r="E232" i="2"/>
  <c r="H232" i="2"/>
  <c r="A233" i="2"/>
  <c r="B233" i="2"/>
  <c r="C233" i="2"/>
  <c r="D233" i="2"/>
  <c r="E233" i="2"/>
  <c r="G233" i="2"/>
  <c r="H233" i="2"/>
  <c r="A234" i="2"/>
  <c r="B234" i="2"/>
  <c r="C234" i="2"/>
  <c r="E234" i="2"/>
  <c r="D234" i="2"/>
  <c r="G234" i="2"/>
  <c r="H234" i="2"/>
  <c r="A235" i="2"/>
  <c r="D235" i="2"/>
  <c r="G235" i="2"/>
  <c r="C235" i="2"/>
  <c r="E235" i="2"/>
  <c r="H235" i="2"/>
  <c r="B235" i="2"/>
  <c r="A236" i="2"/>
  <c r="B236" i="2"/>
  <c r="D236" i="2"/>
  <c r="G236" i="2"/>
  <c r="C236" i="2"/>
  <c r="E236" i="2"/>
  <c r="H236" i="2"/>
  <c r="A237" i="2"/>
  <c r="D237" i="2"/>
  <c r="G237" i="2"/>
  <c r="C237" i="2"/>
  <c r="E237" i="2"/>
  <c r="H237" i="2"/>
  <c r="B237" i="2"/>
  <c r="A238" i="2"/>
  <c r="B238" i="2"/>
  <c r="D238" i="2"/>
  <c r="G238" i="2"/>
  <c r="C238" i="2"/>
  <c r="E238" i="2"/>
  <c r="H238" i="2"/>
  <c r="A239" i="2"/>
  <c r="B239" i="2"/>
  <c r="C239" i="2"/>
  <c r="E239" i="2"/>
  <c r="D239" i="2"/>
  <c r="G239" i="2"/>
  <c r="H239" i="2"/>
  <c r="A240" i="2"/>
  <c r="B240" i="2"/>
  <c r="D240" i="2"/>
  <c r="G240" i="2"/>
  <c r="C240" i="2"/>
  <c r="E240" i="2"/>
  <c r="H240" i="2"/>
  <c r="A241" i="2"/>
  <c r="B241" i="2"/>
  <c r="D241" i="2"/>
  <c r="F241" i="2"/>
  <c r="G241" i="2"/>
  <c r="C241" i="2"/>
  <c r="E241" i="2"/>
  <c r="H241" i="2"/>
  <c r="A242" i="2"/>
  <c r="B242" i="2"/>
  <c r="D242" i="2"/>
  <c r="E242" i="2"/>
  <c r="F242" i="2"/>
  <c r="G242" i="2"/>
  <c r="C242" i="2"/>
  <c r="H242" i="2"/>
  <c r="A243" i="2"/>
  <c r="B243" i="2"/>
  <c r="D243" i="2"/>
  <c r="E243" i="2"/>
  <c r="F243" i="2"/>
  <c r="G243" i="2"/>
  <c r="C243" i="2"/>
  <c r="H243" i="2"/>
  <c r="A244" i="2"/>
  <c r="B244" i="2"/>
  <c r="D244" i="2"/>
  <c r="F244" i="2"/>
  <c r="G244" i="2"/>
  <c r="C244" i="2"/>
  <c r="E244" i="2"/>
  <c r="H244" i="2"/>
  <c r="A245" i="2"/>
  <c r="B245" i="2"/>
  <c r="D245" i="2"/>
  <c r="F245" i="2"/>
  <c r="G245" i="2"/>
  <c r="C245" i="2"/>
  <c r="E245" i="2"/>
  <c r="H245" i="2"/>
  <c r="A246" i="2"/>
  <c r="B246" i="2"/>
  <c r="C246" i="2"/>
  <c r="D246" i="2"/>
  <c r="E246" i="2"/>
  <c r="G246" i="2"/>
  <c r="H246" i="2"/>
  <c r="A247" i="2"/>
  <c r="B247" i="2"/>
  <c r="D247" i="2"/>
  <c r="G247" i="2"/>
  <c r="C247" i="2"/>
  <c r="E247" i="2"/>
  <c r="H247" i="2"/>
  <c r="A248" i="2"/>
  <c r="D248" i="2"/>
  <c r="G248" i="2"/>
  <c r="C248" i="2"/>
  <c r="E248" i="2"/>
  <c r="H248" i="2"/>
  <c r="B248" i="2"/>
  <c r="A249" i="2"/>
  <c r="B249" i="2"/>
  <c r="D249" i="2"/>
  <c r="G249" i="2"/>
  <c r="C249" i="2"/>
  <c r="E249" i="2"/>
  <c r="H249" i="2"/>
  <c r="A250" i="2"/>
  <c r="D250" i="2"/>
  <c r="G250" i="2"/>
  <c r="C250" i="2"/>
  <c r="E250" i="2"/>
  <c r="H250" i="2"/>
  <c r="B250" i="2"/>
  <c r="A251" i="2"/>
  <c r="D251" i="2"/>
  <c r="G251" i="2"/>
  <c r="C251" i="2"/>
  <c r="E251" i="2"/>
  <c r="H251" i="2"/>
  <c r="B251" i="2"/>
  <c r="A252" i="2"/>
  <c r="B252" i="2"/>
  <c r="C252" i="2"/>
  <c r="E252" i="2"/>
  <c r="D252" i="2"/>
  <c r="G252" i="2"/>
  <c r="H252" i="2"/>
  <c r="A253" i="2"/>
  <c r="B253" i="2"/>
  <c r="D253" i="2"/>
  <c r="G253" i="2"/>
  <c r="C253" i="2"/>
  <c r="E253" i="2"/>
  <c r="H253" i="2"/>
  <c r="A254" i="2"/>
  <c r="B254" i="2"/>
  <c r="C254" i="2"/>
  <c r="D254" i="2"/>
  <c r="E254" i="2"/>
  <c r="G254" i="2"/>
  <c r="H254" i="2"/>
  <c r="A255" i="2"/>
  <c r="B255" i="2"/>
  <c r="D255" i="2"/>
  <c r="G255" i="2"/>
  <c r="C255" i="2"/>
  <c r="E255" i="2"/>
  <c r="H255" i="2"/>
  <c r="A256" i="2"/>
  <c r="D256" i="2"/>
  <c r="G256" i="2"/>
  <c r="C256" i="2"/>
  <c r="E256" i="2"/>
  <c r="H256" i="2"/>
  <c r="B256" i="2"/>
  <c r="A257" i="2"/>
  <c r="B257" i="2"/>
  <c r="D257" i="2"/>
  <c r="E257" i="2"/>
  <c r="G257" i="2"/>
  <c r="C257" i="2"/>
  <c r="H257" i="2"/>
  <c r="A258" i="2"/>
  <c r="D258" i="2"/>
  <c r="G258" i="2"/>
  <c r="C258" i="2"/>
  <c r="E258" i="2"/>
  <c r="H258" i="2"/>
  <c r="B258" i="2"/>
  <c r="A259" i="2"/>
  <c r="D259" i="2"/>
  <c r="G259" i="2"/>
  <c r="C259" i="2"/>
  <c r="E259" i="2"/>
  <c r="H259" i="2"/>
  <c r="B259" i="2"/>
  <c r="A260" i="2"/>
  <c r="B260" i="2"/>
  <c r="C260" i="2"/>
  <c r="E260" i="2"/>
  <c r="D260" i="2"/>
  <c r="G260" i="2"/>
  <c r="H260" i="2"/>
  <c r="A261" i="2"/>
  <c r="B261" i="2"/>
  <c r="D261" i="2"/>
  <c r="G261" i="2"/>
  <c r="C261" i="2"/>
  <c r="E261" i="2"/>
  <c r="H261" i="2"/>
  <c r="A262" i="2"/>
  <c r="B262" i="2"/>
  <c r="C262" i="2"/>
  <c r="D262" i="2"/>
  <c r="E262" i="2"/>
  <c r="G262" i="2"/>
  <c r="H262" i="2"/>
  <c r="A263" i="2"/>
  <c r="B263" i="2"/>
  <c r="C263" i="2"/>
  <c r="E263" i="2"/>
  <c r="D263" i="2"/>
  <c r="G263" i="2"/>
  <c r="H263" i="2"/>
  <c r="A264" i="2"/>
  <c r="D264" i="2"/>
  <c r="G264" i="2"/>
  <c r="C264" i="2"/>
  <c r="E264" i="2"/>
  <c r="H264" i="2"/>
  <c r="B264" i="2"/>
  <c r="A265" i="2"/>
  <c r="B265" i="2"/>
  <c r="D265" i="2"/>
  <c r="E265" i="2"/>
  <c r="G265" i="2"/>
  <c r="C265" i="2"/>
  <c r="H265" i="2"/>
  <c r="A266" i="2"/>
  <c r="C266" i="2"/>
  <c r="E266" i="2"/>
  <c r="D266" i="2"/>
  <c r="G266" i="2"/>
  <c r="H266" i="2"/>
  <c r="B266" i="2"/>
  <c r="A267" i="2"/>
  <c r="B267" i="2"/>
  <c r="D267" i="2"/>
  <c r="G267" i="2"/>
  <c r="C267" i="2"/>
  <c r="E267" i="2"/>
  <c r="H267" i="2"/>
  <c r="A268" i="2"/>
  <c r="B268" i="2"/>
  <c r="C268" i="2"/>
  <c r="D268" i="2"/>
  <c r="E268" i="2"/>
  <c r="G268" i="2"/>
  <c r="H268" i="2"/>
  <c r="A269" i="2"/>
  <c r="B269" i="2"/>
  <c r="D269" i="2"/>
  <c r="G269" i="2"/>
  <c r="C269" i="2"/>
  <c r="E269" i="2"/>
  <c r="H269" i="2"/>
  <c r="A270" i="2"/>
  <c r="C270" i="2"/>
  <c r="D270" i="2"/>
  <c r="E270" i="2"/>
  <c r="G270" i="2"/>
  <c r="H270" i="2"/>
  <c r="B270" i="2"/>
  <c r="A271" i="2"/>
  <c r="B271" i="2"/>
  <c r="D271" i="2"/>
  <c r="G271" i="2"/>
  <c r="C271" i="2"/>
  <c r="E271" i="2"/>
  <c r="H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D274" i="2"/>
  <c r="G274" i="2"/>
  <c r="C274" i="2"/>
  <c r="E274" i="2"/>
  <c r="H274" i="2"/>
  <c r="B274" i="2"/>
  <c r="A275" i="2"/>
  <c r="B275" i="2"/>
  <c r="D275" i="2"/>
  <c r="G275" i="2"/>
  <c r="C275" i="2"/>
  <c r="E275" i="2"/>
  <c r="H275" i="2"/>
  <c r="A276" i="2"/>
  <c r="B276" i="2"/>
  <c r="C276" i="2"/>
  <c r="E276" i="2"/>
  <c r="D276" i="2"/>
  <c r="G276" i="2"/>
  <c r="H276" i="2"/>
  <c r="A277" i="2"/>
  <c r="B277" i="2"/>
  <c r="C277" i="2"/>
  <c r="E277" i="2"/>
  <c r="D277" i="2"/>
  <c r="G277" i="2"/>
  <c r="H277" i="2"/>
  <c r="A278" i="2"/>
  <c r="B278" i="2"/>
  <c r="C278" i="2"/>
  <c r="D278" i="2"/>
  <c r="E278" i="2"/>
  <c r="G278" i="2"/>
  <c r="H278" i="2"/>
  <c r="A279" i="2"/>
  <c r="B279" i="2"/>
  <c r="C279" i="2"/>
  <c r="E279" i="2"/>
  <c r="D279" i="2"/>
  <c r="G279" i="2"/>
  <c r="H279" i="2"/>
  <c r="A280" i="2"/>
  <c r="D280" i="2"/>
  <c r="G280" i="2"/>
  <c r="C280" i="2"/>
  <c r="E280" i="2"/>
  <c r="H280" i="2"/>
  <c r="B280" i="2"/>
  <c r="A281" i="2"/>
  <c r="B281" i="2"/>
  <c r="D281" i="2"/>
  <c r="E281" i="2"/>
  <c r="G281" i="2"/>
  <c r="C281" i="2"/>
  <c r="H281" i="2"/>
  <c r="A282" i="2"/>
  <c r="C282" i="2"/>
  <c r="E282" i="2"/>
  <c r="D282" i="2"/>
  <c r="G282" i="2"/>
  <c r="H282" i="2"/>
  <c r="B282" i="2"/>
  <c r="A283" i="2"/>
  <c r="D283" i="2"/>
  <c r="G283" i="2"/>
  <c r="C283" i="2"/>
  <c r="E283" i="2"/>
  <c r="H283" i="2"/>
  <c r="B283" i="2"/>
  <c r="A284" i="2"/>
  <c r="B284" i="2"/>
  <c r="C284" i="2"/>
  <c r="E284" i="2"/>
  <c r="D284" i="2"/>
  <c r="G284" i="2"/>
  <c r="H284" i="2"/>
  <c r="A285" i="2"/>
  <c r="B285" i="2"/>
  <c r="D285" i="2"/>
  <c r="G285" i="2"/>
  <c r="C285" i="2"/>
  <c r="E285" i="2"/>
  <c r="H285" i="2"/>
  <c r="A286" i="2"/>
  <c r="B286" i="2"/>
  <c r="C286" i="2"/>
  <c r="D286" i="2"/>
  <c r="E286" i="2"/>
  <c r="G286" i="2"/>
  <c r="H286" i="2"/>
  <c r="A287" i="2"/>
  <c r="B287" i="2"/>
  <c r="C287" i="2"/>
  <c r="E287" i="2"/>
  <c r="D287" i="2"/>
  <c r="G287" i="2"/>
  <c r="H287" i="2"/>
  <c r="A288" i="2"/>
  <c r="D288" i="2"/>
  <c r="G288" i="2"/>
  <c r="C288" i="2"/>
  <c r="E288" i="2"/>
  <c r="H288" i="2"/>
  <c r="B288" i="2"/>
  <c r="A289" i="2"/>
  <c r="B289" i="2"/>
  <c r="D289" i="2"/>
  <c r="G289" i="2"/>
  <c r="C289" i="2"/>
  <c r="E289" i="2"/>
  <c r="H289" i="2"/>
  <c r="A290" i="2"/>
  <c r="C290" i="2"/>
  <c r="E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B292" i="2"/>
  <c r="C292" i="2"/>
  <c r="D292" i="2"/>
  <c r="E292" i="2"/>
  <c r="G292" i="2"/>
  <c r="H292" i="2"/>
  <c r="A293" i="2"/>
  <c r="B293" i="2"/>
  <c r="D293" i="2"/>
  <c r="G293" i="2"/>
  <c r="C293" i="2"/>
  <c r="E293" i="2"/>
  <c r="H293" i="2"/>
  <c r="A294" i="2"/>
  <c r="C294" i="2"/>
  <c r="D294" i="2"/>
  <c r="E294" i="2"/>
  <c r="G294" i="2"/>
  <c r="H294" i="2"/>
  <c r="B294" i="2"/>
  <c r="A295" i="2"/>
  <c r="B295" i="2"/>
  <c r="C295" i="2"/>
  <c r="D295" i="2"/>
  <c r="E295" i="2"/>
  <c r="G295" i="2"/>
  <c r="H295" i="2"/>
  <c r="A296" i="2"/>
  <c r="D296" i="2"/>
  <c r="G296" i="2"/>
  <c r="C296" i="2"/>
  <c r="E296" i="2"/>
  <c r="H296" i="2"/>
  <c r="B296" i="2"/>
  <c r="A297" i="2"/>
  <c r="B297" i="2"/>
  <c r="D297" i="2"/>
  <c r="E297" i="2"/>
  <c r="G297" i="2"/>
  <c r="C297" i="2"/>
  <c r="H297" i="2"/>
  <c r="A298" i="2"/>
  <c r="D298" i="2"/>
  <c r="G298" i="2"/>
  <c r="C298" i="2"/>
  <c r="E298" i="2"/>
  <c r="H298" i="2"/>
  <c r="B298" i="2"/>
  <c r="A299" i="2"/>
  <c r="B299" i="2"/>
  <c r="D299" i="2"/>
  <c r="G299" i="2"/>
  <c r="C299" i="2"/>
  <c r="E299" i="2"/>
  <c r="H299" i="2"/>
  <c r="A300" i="2"/>
  <c r="B300" i="2"/>
  <c r="C300" i="2"/>
  <c r="D300" i="2"/>
  <c r="E300" i="2"/>
  <c r="G300" i="2"/>
  <c r="H300" i="2"/>
  <c r="A301" i="2"/>
  <c r="B301" i="2"/>
  <c r="C301" i="2"/>
  <c r="E301" i="2"/>
  <c r="D301" i="2"/>
  <c r="G301" i="2"/>
  <c r="H301" i="2"/>
  <c r="A302" i="2"/>
  <c r="C302" i="2"/>
  <c r="D302" i="2"/>
  <c r="E302" i="2"/>
  <c r="G302" i="2"/>
  <c r="H302" i="2"/>
  <c r="B302" i="2"/>
  <c r="A303" i="2"/>
  <c r="B303" i="2"/>
  <c r="D303" i="2"/>
  <c r="G303" i="2"/>
  <c r="C303" i="2"/>
  <c r="E303" i="2"/>
  <c r="H303" i="2"/>
  <c r="A304" i="2"/>
  <c r="D304" i="2"/>
  <c r="E304" i="2"/>
  <c r="G304" i="2"/>
  <c r="C304" i="2"/>
  <c r="H304" i="2"/>
  <c r="B304" i="2"/>
  <c r="A305" i="2"/>
  <c r="B305" i="2"/>
  <c r="D305" i="2"/>
  <c r="G305" i="2"/>
  <c r="C305" i="2"/>
  <c r="E305" i="2"/>
  <c r="H305" i="2"/>
  <c r="A306" i="2"/>
  <c r="D306" i="2"/>
  <c r="G306" i="2"/>
  <c r="C306" i="2"/>
  <c r="E306" i="2"/>
  <c r="H306" i="2"/>
  <c r="B306" i="2"/>
  <c r="A307" i="2"/>
  <c r="B307" i="2"/>
  <c r="D307" i="2"/>
  <c r="G307" i="2"/>
  <c r="C307" i="2"/>
  <c r="E307" i="2"/>
  <c r="H307" i="2"/>
  <c r="A308" i="2"/>
  <c r="B308" i="2"/>
  <c r="C308" i="2"/>
  <c r="D308" i="2"/>
  <c r="E308" i="2"/>
  <c r="G308" i="2"/>
  <c r="H308" i="2"/>
  <c r="A309" i="2"/>
  <c r="B309" i="2"/>
  <c r="C309" i="2"/>
  <c r="E309" i="2"/>
  <c r="D309" i="2"/>
  <c r="G309" i="2"/>
  <c r="H309" i="2"/>
  <c r="A310" i="2"/>
  <c r="C310" i="2"/>
  <c r="D310" i="2"/>
  <c r="E310" i="2"/>
  <c r="G310" i="2"/>
  <c r="H310" i="2"/>
  <c r="B310" i="2"/>
  <c r="A311" i="2"/>
  <c r="B311" i="2"/>
  <c r="D311" i="2"/>
  <c r="G311" i="2"/>
  <c r="C311" i="2"/>
  <c r="E311" i="2"/>
  <c r="H311" i="2"/>
  <c r="A312" i="2"/>
  <c r="C312" i="2"/>
  <c r="E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C314" i="2"/>
  <c r="E314" i="2"/>
  <c r="D314" i="2"/>
  <c r="G314" i="2"/>
  <c r="H314" i="2"/>
  <c r="B314" i="2"/>
  <c r="A315" i="2"/>
  <c r="D315" i="2"/>
  <c r="G315" i="2"/>
  <c r="C315" i="2"/>
  <c r="E315" i="2"/>
  <c r="H315" i="2"/>
  <c r="B315" i="2"/>
  <c r="A316" i="2"/>
  <c r="C316" i="2"/>
  <c r="E316" i="2"/>
  <c r="D316" i="2"/>
  <c r="G316" i="2"/>
  <c r="H316" i="2"/>
  <c r="B316" i="2"/>
  <c r="A317" i="2"/>
  <c r="B317" i="2"/>
  <c r="D317" i="2"/>
  <c r="G317" i="2"/>
  <c r="C317" i="2"/>
  <c r="E317" i="2"/>
  <c r="H317" i="2"/>
  <c r="A318" i="2"/>
  <c r="B318" i="2"/>
  <c r="C318" i="2"/>
  <c r="E318" i="2"/>
  <c r="D318" i="2"/>
  <c r="G318" i="2"/>
  <c r="H318" i="2"/>
  <c r="A319" i="2"/>
  <c r="B319" i="2"/>
  <c r="C319" i="2"/>
  <c r="E319" i="2"/>
  <c r="D319" i="2"/>
  <c r="G319" i="2"/>
  <c r="H319" i="2"/>
  <c r="A320" i="2"/>
  <c r="D320" i="2"/>
  <c r="G320" i="2"/>
  <c r="C320" i="2"/>
  <c r="E320" i="2"/>
  <c r="H320" i="2"/>
  <c r="B320" i="2"/>
  <c r="A321" i="2"/>
  <c r="D321" i="2"/>
  <c r="G321" i="2"/>
  <c r="C321" i="2"/>
  <c r="E321" i="2"/>
  <c r="H321" i="2"/>
  <c r="B321" i="2"/>
  <c r="A322" i="2"/>
  <c r="D322" i="2"/>
  <c r="G322" i="2"/>
  <c r="C322" i="2"/>
  <c r="E322" i="2"/>
  <c r="H322" i="2"/>
  <c r="B322" i="2"/>
  <c r="A323" i="2"/>
  <c r="B323" i="2"/>
  <c r="D323" i="2"/>
  <c r="G323" i="2"/>
  <c r="C323" i="2"/>
  <c r="E323" i="2"/>
  <c r="H323" i="2"/>
  <c r="A324" i="2"/>
  <c r="B324" i="2"/>
  <c r="C324" i="2"/>
  <c r="D324" i="2"/>
  <c r="E324" i="2"/>
  <c r="G324" i="2"/>
  <c r="H324" i="2"/>
  <c r="A325" i="2"/>
  <c r="B325" i="2"/>
  <c r="C325" i="2"/>
  <c r="E325" i="2"/>
  <c r="D325" i="2"/>
  <c r="G325" i="2"/>
  <c r="H325" i="2"/>
  <c r="A326" i="2"/>
  <c r="C326" i="2"/>
  <c r="D326" i="2"/>
  <c r="E326" i="2"/>
  <c r="G326" i="2"/>
  <c r="H326" i="2"/>
  <c r="B326" i="2"/>
  <c r="A327" i="2"/>
  <c r="B327" i="2"/>
  <c r="D327" i="2"/>
  <c r="G327" i="2"/>
  <c r="C327" i="2"/>
  <c r="E327" i="2"/>
  <c r="H327" i="2"/>
  <c r="A328" i="2"/>
  <c r="C328" i="2"/>
  <c r="E328" i="2"/>
  <c r="D328" i="2"/>
  <c r="G328" i="2"/>
  <c r="H328" i="2"/>
  <c r="B328" i="2"/>
  <c r="A329" i="2"/>
  <c r="B329" i="2"/>
  <c r="D329" i="2"/>
  <c r="G329" i="2"/>
  <c r="C329" i="2"/>
  <c r="E329" i="2"/>
  <c r="H329" i="2"/>
  <c r="A330" i="2"/>
  <c r="C330" i="2"/>
  <c r="E330" i="2"/>
  <c r="D330" i="2"/>
  <c r="G330" i="2"/>
  <c r="H330" i="2"/>
  <c r="B330" i="2"/>
  <c r="A331" i="2"/>
  <c r="D331" i="2"/>
  <c r="G331" i="2"/>
  <c r="C331" i="2"/>
  <c r="E331" i="2"/>
  <c r="H331" i="2"/>
  <c r="B331" i="2"/>
  <c r="A332" i="2"/>
  <c r="B332" i="2"/>
  <c r="C332" i="2"/>
  <c r="E332" i="2"/>
  <c r="D332" i="2"/>
  <c r="G332" i="2"/>
  <c r="H332" i="2"/>
  <c r="A333" i="2"/>
  <c r="C333" i="2"/>
  <c r="E333" i="2"/>
  <c r="D333" i="2"/>
  <c r="G333" i="2"/>
  <c r="H333" i="2"/>
  <c r="B333" i="2"/>
  <c r="A334" i="2"/>
  <c r="B334" i="2"/>
  <c r="C334" i="2"/>
  <c r="D334" i="2"/>
  <c r="E334" i="2"/>
  <c r="G334" i="2"/>
  <c r="H334" i="2"/>
  <c r="A335" i="2"/>
  <c r="B335" i="2"/>
  <c r="D335" i="2"/>
  <c r="G335" i="2"/>
  <c r="C335" i="2"/>
  <c r="E335" i="2"/>
  <c r="H335" i="2"/>
  <c r="A336" i="2"/>
  <c r="C336" i="2"/>
  <c r="E336" i="2"/>
  <c r="D336" i="2"/>
  <c r="G336" i="2"/>
  <c r="H336" i="2"/>
  <c r="B336" i="2"/>
  <c r="A337" i="2"/>
  <c r="C337" i="2"/>
  <c r="D337" i="2"/>
  <c r="E337" i="2"/>
  <c r="G337" i="2"/>
  <c r="H337" i="2"/>
  <c r="B337" i="2"/>
  <c r="A338" i="2"/>
  <c r="C338" i="2"/>
  <c r="E338" i="2"/>
  <c r="D338" i="2"/>
  <c r="G338" i="2"/>
  <c r="H338" i="2"/>
  <c r="B338" i="2"/>
  <c r="A339" i="2"/>
  <c r="D339" i="2"/>
  <c r="E339" i="2"/>
  <c r="G339" i="2"/>
  <c r="C339" i="2"/>
  <c r="H339" i="2"/>
  <c r="B339" i="2"/>
  <c r="A340" i="2"/>
  <c r="B340" i="2"/>
  <c r="D340" i="2"/>
  <c r="G340" i="2"/>
  <c r="C340" i="2"/>
  <c r="E340" i="2"/>
  <c r="H340" i="2"/>
  <c r="A341" i="2"/>
  <c r="C341" i="2"/>
  <c r="E341" i="2"/>
  <c r="D341" i="2"/>
  <c r="G341" i="2"/>
  <c r="H341" i="2"/>
  <c r="B341" i="2"/>
  <c r="A342" i="2"/>
  <c r="C342" i="2"/>
  <c r="D342" i="2"/>
  <c r="E342" i="2"/>
  <c r="G342" i="2"/>
  <c r="H342" i="2"/>
  <c r="B342" i="2"/>
  <c r="A343" i="2"/>
  <c r="B343" i="2"/>
  <c r="D343" i="2"/>
  <c r="G343" i="2"/>
  <c r="C343" i="2"/>
  <c r="E343" i="2"/>
  <c r="H343" i="2"/>
  <c r="A344" i="2"/>
  <c r="B344" i="2"/>
  <c r="C344" i="2"/>
  <c r="E344" i="2"/>
  <c r="D344" i="2"/>
  <c r="G344" i="2"/>
  <c r="H344" i="2"/>
  <c r="A345" i="2"/>
  <c r="C345" i="2"/>
  <c r="E345" i="2"/>
  <c r="D345" i="2"/>
  <c r="G345" i="2"/>
  <c r="H345" i="2"/>
  <c r="B345" i="2"/>
  <c r="A346" i="2"/>
  <c r="D346" i="2"/>
  <c r="G346" i="2"/>
  <c r="C346" i="2"/>
  <c r="E346" i="2"/>
  <c r="H346" i="2"/>
  <c r="B346" i="2"/>
  <c r="A347" i="2"/>
  <c r="D347" i="2"/>
  <c r="G347" i="2"/>
  <c r="C347" i="2"/>
  <c r="E347" i="2"/>
  <c r="H347" i="2"/>
  <c r="B347" i="2"/>
  <c r="A348" i="2"/>
  <c r="C348" i="2"/>
  <c r="D348" i="2"/>
  <c r="E348" i="2"/>
  <c r="G348" i="2"/>
  <c r="H348" i="2"/>
  <c r="B348" i="2"/>
  <c r="M251" i="1"/>
  <c r="I251" i="1"/>
  <c r="M188" i="1"/>
  <c r="C11" i="1"/>
  <c r="C12" i="1"/>
  <c r="C16" i="1" l="1"/>
  <c r="D18" i="1" s="1"/>
  <c r="C15" i="1"/>
  <c r="O399" i="1"/>
  <c r="O397" i="1"/>
  <c r="O338" i="1"/>
  <c r="O406" i="1"/>
  <c r="O423" i="1"/>
  <c r="O407" i="1"/>
  <c r="O420" i="1"/>
  <c r="O373" i="1"/>
  <c r="O350" i="1"/>
  <c r="O418" i="1"/>
  <c r="O354" i="1"/>
  <c r="O422" i="1"/>
  <c r="O362" i="1"/>
  <c r="O430" i="1"/>
  <c r="O411" i="1"/>
  <c r="O363" i="1"/>
  <c r="O382" i="1"/>
  <c r="O450" i="1"/>
  <c r="O356" i="1"/>
  <c r="O409" i="1"/>
  <c r="O352" i="1"/>
  <c r="O339" i="1"/>
  <c r="O442" i="1"/>
  <c r="O395" i="1"/>
  <c r="O355" i="1"/>
  <c r="O348" i="1"/>
  <c r="O384" i="1"/>
  <c r="O366" i="1"/>
  <c r="O434" i="1"/>
  <c r="O370" i="1"/>
  <c r="O438" i="1"/>
  <c r="O426" i="1"/>
  <c r="O439" i="1"/>
  <c r="O347" i="1"/>
  <c r="O386" i="1"/>
  <c r="O394" i="1"/>
  <c r="O393" i="1"/>
  <c r="O374" i="1"/>
  <c r="O401" i="1"/>
  <c r="O398" i="1"/>
  <c r="O413" i="1"/>
  <c r="O446" i="1"/>
  <c r="O402" i="1"/>
  <c r="O417" i="1"/>
  <c r="O441" i="1"/>
  <c r="O376" i="1"/>
  <c r="O432" i="1"/>
  <c r="O443" i="1"/>
  <c r="O345" i="1"/>
  <c r="O429" i="1"/>
  <c r="O349" i="1"/>
  <c r="O433" i="1"/>
  <c r="O357" i="1"/>
  <c r="O408" i="1"/>
  <c r="O371" i="1"/>
  <c r="O383" i="1"/>
  <c r="O387" i="1"/>
  <c r="O436" i="1"/>
  <c r="O351" i="1"/>
  <c r="O392" i="1"/>
  <c r="O391" i="1"/>
  <c r="O361" i="1"/>
  <c r="O445" i="1"/>
  <c r="O424" i="1"/>
  <c r="O365" i="1"/>
  <c r="O449" i="1"/>
  <c r="O342" i="1"/>
  <c r="O410" i="1"/>
  <c r="O390" i="1"/>
  <c r="O414" i="1"/>
  <c r="O377" i="1"/>
  <c r="O367" i="1"/>
  <c r="O381" i="1"/>
  <c r="O389" i="1"/>
  <c r="O343" i="1"/>
  <c r="O400" i="1"/>
  <c r="O412" i="1"/>
  <c r="O359" i="1"/>
  <c r="O403" i="1"/>
  <c r="O448" i="1"/>
  <c r="O337" i="1"/>
  <c r="O421" i="1"/>
  <c r="O346" i="1"/>
  <c r="O385" i="1"/>
  <c r="O415" i="1"/>
  <c r="O428" i="1"/>
  <c r="O419" i="1"/>
  <c r="O404" i="1"/>
  <c r="O427" i="1"/>
  <c r="O431" i="1"/>
  <c r="O444" i="1"/>
  <c r="O435" i="1"/>
  <c r="O369" i="1"/>
  <c r="O378" i="1"/>
  <c r="O447" i="1"/>
  <c r="O344" i="1"/>
  <c r="O364" i="1"/>
  <c r="O368" i="1"/>
  <c r="O440" i="1"/>
  <c r="O425" i="1"/>
  <c r="O379" i="1"/>
  <c r="O388" i="1"/>
  <c r="O396" i="1"/>
  <c r="O437" i="1"/>
  <c r="O380" i="1"/>
  <c r="O340" i="1"/>
  <c r="O405" i="1"/>
  <c r="O353" i="1"/>
  <c r="O358" i="1"/>
  <c r="O416" i="1"/>
  <c r="O372" i="1"/>
  <c r="O341" i="1"/>
  <c r="O375" i="1"/>
  <c r="O360" i="1"/>
  <c r="C18" i="1" l="1"/>
  <c r="F18" i="1"/>
  <c r="F19" i="1" s="1"/>
</calcChain>
</file>

<file path=xl/sharedStrings.xml><?xml version="1.0" encoding="utf-8"?>
<sst xmlns="http://schemas.openxmlformats.org/spreadsheetml/2006/main" count="3526" uniqueCount="1379">
  <si>
    <t>TX UMa / GSC 3443-0956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</si>
  <si>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</si>
  <si>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</si>
  <si>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</si>
  <si>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</si>
  <si>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</si>
  <si>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</si>
  <si>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</si>
  <si>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</si>
  <si>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</si>
  <si>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</si>
  <si>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</si>
  <si>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</si>
  <si>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</si>
  <si>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</si>
  <si>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</si>
  <si>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</si>
  <si>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</si>
  <si>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</si>
  <si>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</si>
  <si>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</si>
  <si>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</si>
  <si>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</si>
  <si>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</si>
  <si>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</si>
  <si>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</si>
  <si>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</si>
  <si>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</si>
  <si>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</si>
  <si>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</si>
  <si>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</si>
  <si>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</si>
  <si>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</si>
  <si>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</si>
  <si>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</si>
  <si>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</si>
  <si>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</si>
  <si>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</si>
  <si>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</si>
  <si>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</si>
  <si>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</si>
  <si>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</si>
  <si>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</si>
  <si>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HB 885.14 </t>
  </si>
  <si>
    <t>I</t>
  </si>
  <si>
    <t> PZ 3.166 </t>
  </si>
  <si>
    <t> HA 113.77 </t>
  </si>
  <si>
    <t> AN 242.179 </t>
  </si>
  <si>
    <t> AN 242.351 </t>
  </si>
  <si>
    <t> AN 250.376 </t>
  </si>
  <si>
    <t> SAC 13.62 </t>
  </si>
  <si>
    <t> AN 257.351 </t>
  </si>
  <si>
    <t> AN 261.255 </t>
  </si>
  <si>
    <t> AAC 2.140 </t>
  </si>
  <si>
    <t> APJ 105.217 </t>
  </si>
  <si>
    <t> AN 277.43 </t>
  </si>
  <si>
    <t> CPRI 21.19 </t>
  </si>
  <si>
    <t> APJ 101.108 </t>
  </si>
  <si>
    <t> AAC 5.78 </t>
  </si>
  <si>
    <t> AN 278.271 </t>
  </si>
  <si>
    <t>BAVM 4 </t>
  </si>
  <si>
    <t> AA 6.145 </t>
  </si>
  <si>
    <t>BAVM 8 </t>
  </si>
  <si>
    <t>BAVM 10 </t>
  </si>
  <si>
    <t> AJ 66.230 </t>
  </si>
  <si>
    <t>BAVM 15 </t>
  </si>
  <si>
    <t> BRNO 6 </t>
  </si>
  <si>
    <t>BAVM 18 </t>
  </si>
  <si>
    <t> AN 289.292 </t>
  </si>
  <si>
    <t>BBSAG Bull....4</t>
  </si>
  <si>
    <t>Peter H</t>
  </si>
  <si>
    <t>B</t>
  </si>
  <si>
    <t>BAVM 23 </t>
  </si>
  <si>
    <t>IBVS 0154</t>
  </si>
  <si>
    <t> AN 291.112 </t>
  </si>
  <si>
    <t>IBVS 0221</t>
  </si>
  <si>
    <t> AVSJ 3.69 </t>
  </si>
  <si>
    <t>BBSAG Bull...12</t>
  </si>
  <si>
    <t>BBSAG Bull...13</t>
  </si>
  <si>
    <t>Locher K</t>
  </si>
  <si>
    <t>BAVM 25 </t>
  </si>
  <si>
    <t>BBSAG Bull...17</t>
  </si>
  <si>
    <t>IBVS 0456</t>
  </si>
  <si>
    <t>BBSAG Bull...18</t>
  </si>
  <si>
    <t>BBSAG Bull...22</t>
  </si>
  <si>
    <t>BBSAG Bull...25</t>
  </si>
  <si>
    <t>VSB 47 </t>
  </si>
  <si>
    <t>BBSAG Bull...28</t>
  </si>
  <si>
    <t>IBVS 0647</t>
  </si>
  <si>
    <t>BBSAG Bull...29</t>
  </si>
  <si>
    <t>v</t>
  </si>
  <si>
    <t>Mayer E</t>
  </si>
  <si>
    <t>Meyer A</t>
  </si>
  <si>
    <t> AVSJ 5.39 </t>
  </si>
  <si>
    <t>IBVS 0573</t>
  </si>
  <si>
    <t>BBSAG Bull...31</t>
  </si>
  <si>
    <t>Germann R</t>
  </si>
  <si>
    <t> JBAA 83.454 </t>
  </si>
  <si>
    <t> AVSJ 5.89 </t>
  </si>
  <si>
    <t>IBVS 0937</t>
  </si>
  <si>
    <t>phe</t>
  </si>
  <si>
    <t>BBSAG Bull.8</t>
  </si>
  <si>
    <t> MVS 6.126 </t>
  </si>
  <si>
    <t>BAVM 28 </t>
  </si>
  <si>
    <t>BBSAG Bull.9</t>
  </si>
  <si>
    <t>BBSAG Bull.12</t>
  </si>
  <si>
    <t>BBSAG Bull.15</t>
  </si>
  <si>
    <t> JBAA 85.446 </t>
  </si>
  <si>
    <t>BBSAG Bull.16</t>
  </si>
  <si>
    <t>N</t>
  </si>
  <si>
    <t>P. Atwood</t>
  </si>
  <si>
    <t>A</t>
  </si>
  <si>
    <t>IBVS 1053</t>
  </si>
  <si>
    <t> AVSJ 7.41 </t>
  </si>
  <si>
    <t>AAVSO 2</t>
  </si>
  <si>
    <t>Zajacz G</t>
  </si>
  <si>
    <t>BBSAG Bull.26</t>
  </si>
  <si>
    <t>Figer A</t>
  </si>
  <si>
    <t>G. Samolyk</t>
  </si>
  <si>
    <t>IBVS 1358</t>
  </si>
  <si>
    <t>IBVS 1249</t>
  </si>
  <si>
    <t>BBSAG Bull.27</t>
  </si>
  <si>
    <t>Poretti E</t>
  </si>
  <si>
    <t>BAVM 29 </t>
  </si>
  <si>
    <t>BBSAG Bull.31</t>
  </si>
  <si>
    <t>BBSAG Bull.32</t>
  </si>
  <si>
    <t>U</t>
  </si>
  <si>
    <t>BBSAG Bull.33</t>
  </si>
  <si>
    <t>V</t>
  </si>
  <si>
    <t>BBSAG Bull.35</t>
  </si>
  <si>
    <t>Franchini M</t>
  </si>
  <si>
    <t>BBSAG Bull.36</t>
  </si>
  <si>
    <t> VSSC 58.19 </t>
  </si>
  <si>
    <t>BAVM 32 </t>
  </si>
  <si>
    <t>BBSAG Bull.42</t>
  </si>
  <si>
    <t>BBSAG Bull.44</t>
  </si>
  <si>
    <t>BBSAG Bull.46</t>
  </si>
  <si>
    <t>K</t>
  </si>
  <si>
    <t>BAV-M 32</t>
  </si>
  <si>
    <t>Ficola L</t>
  </si>
  <si>
    <t>BBSAG Bull.53</t>
  </si>
  <si>
    <t>BBSAG Bull.47</t>
  </si>
  <si>
    <t>BBSAG Bull.48</t>
  </si>
  <si>
    <t>MVS 9,163</t>
  </si>
  <si>
    <t>BBSAG Bull.54</t>
  </si>
  <si>
    <t>D. Williams</t>
  </si>
  <si>
    <t>UNP.</t>
  </si>
  <si>
    <t>II</t>
  </si>
  <si>
    <t>Mavrofridis G</t>
  </si>
  <si>
    <t>GCVS 4</t>
  </si>
  <si>
    <t>BBSAG Bull.59</t>
  </si>
  <si>
    <t>E. Halbach</t>
  </si>
  <si>
    <t> PAIB 1985.38 </t>
  </si>
  <si>
    <t>BBSAG Bull.60</t>
  </si>
  <si>
    <t>BAV-M 36</t>
  </si>
  <si>
    <t>BAV-M 34</t>
  </si>
  <si>
    <t> BRNO 26 </t>
  </si>
  <si>
    <t>BBSAG 60</t>
  </si>
  <si>
    <t>Mourikis D</t>
  </si>
  <si>
    <t>BBSAG Bull.61</t>
  </si>
  <si>
    <t>Kohl M</t>
  </si>
  <si>
    <t>IBVS 3698</t>
  </si>
  <si>
    <t>IBVS 5675</t>
  </si>
  <si>
    <t> ALBO 1985 8 </t>
  </si>
  <si>
    <t> ALBO 1986 7 </t>
  </si>
  <si>
    <t>BAAVSS 70</t>
  </si>
  <si>
    <t>S</t>
  </si>
  <si>
    <t>??</t>
  </si>
  <si>
    <t>R. Browning</t>
  </si>
  <si>
    <t> VSSC 73 </t>
  </si>
  <si>
    <t>BRNO 30</t>
  </si>
  <si>
    <t>BAV-M 50</t>
  </si>
  <si>
    <t>J. Piriti</t>
  </si>
  <si>
    <t>BAVM 50 </t>
  </si>
  <si>
    <t>BAV-M 52</t>
  </si>
  <si>
    <t>MVS 12,16</t>
  </si>
  <si>
    <t>BRNO 31</t>
  </si>
  <si>
    <t>MVS 12,51</t>
  </si>
  <si>
    <t>BAV-M 56</t>
  </si>
  <si>
    <t>IBVS 3900</t>
  </si>
  <si>
    <t>BAV-M 60</t>
  </si>
  <si>
    <t>S. Cook</t>
  </si>
  <si>
    <t>IBVS 5155</t>
  </si>
  <si>
    <t>Blaettler E</t>
  </si>
  <si>
    <t>BBSAG Bull.100</t>
  </si>
  <si>
    <t>BBSAG 100</t>
  </si>
  <si>
    <t>BAV-M 62</t>
  </si>
  <si>
    <t>BBSAG Bull.103</t>
  </si>
  <si>
    <t>BBSAG 103</t>
  </si>
  <si>
    <t>BBSAG Bull.105</t>
  </si>
  <si>
    <t>Martignoni M</t>
  </si>
  <si>
    <t>BAV-M 68</t>
  </si>
  <si>
    <t>BBSAG Bull.107</t>
  </si>
  <si>
    <t>BBSAG Bull.108</t>
  </si>
  <si>
    <t>BBSAG Bull.113</t>
  </si>
  <si>
    <t>BAV-M 79</t>
  </si>
  <si>
    <t>BAV-M 93</t>
  </si>
  <si>
    <t>IBVS 4380</t>
  </si>
  <si>
    <t>IBVS 4380/4670 </t>
  </si>
  <si>
    <t>IBVS 4534</t>
  </si>
  <si>
    <t>BAV-M 93 = BAV-M</t>
  </si>
  <si>
    <t> AOEB 9 </t>
  </si>
  <si>
    <t>IBVS 4912</t>
  </si>
  <si>
    <t>IBVS 4472</t>
  </si>
  <si>
    <t>IBVS 4340</t>
  </si>
  <si>
    <t> BRNO 32 </t>
  </si>
  <si>
    <t> BBS 123 </t>
  </si>
  <si>
    <t>BAVM 122 </t>
  </si>
  <si>
    <t>BAVM 131 </t>
  </si>
  <si>
    <t>BAVM 157 </t>
  </si>
  <si>
    <t> BBS 128 </t>
  </si>
  <si>
    <t>BAVM 154 </t>
  </si>
  <si>
    <t>IBVS 5380</t>
  </si>
  <si>
    <t>OEJV 0074</t>
  </si>
  <si>
    <t>IBVS 5484</t>
  </si>
  <si>
    <t>IBVS 5438</t>
  </si>
  <si>
    <t>IBVS 5494</t>
  </si>
  <si>
    <t> AOEB 12 </t>
  </si>
  <si>
    <t>VSB 45 </t>
  </si>
  <si>
    <t>VSB 46 </t>
  </si>
  <si>
    <t>JAVSO..36..186</t>
  </si>
  <si>
    <t>VSB 50 </t>
  </si>
  <si>
    <t>IBVS 5984</t>
  </si>
  <si>
    <t>OEJV 0160</t>
  </si>
  <si>
    <t>IBVS 6010</t>
  </si>
  <si>
    <t>OEJV 0142</t>
  </si>
  <si>
    <t>2012JAVSO..40..975</t>
  </si>
  <si>
    <t>JAVSO..40....1</t>
  </si>
  <si>
    <t>IBVS 6149</t>
  </si>
  <si>
    <t>OEJV 0172</t>
  </si>
  <si>
    <t>JAVSO..44..164</t>
  </si>
  <si>
    <t>JAVSO..45..121</t>
  </si>
  <si>
    <t>JAVSO..45..215</t>
  </si>
  <si>
    <t>IBVS 6244</t>
  </si>
  <si>
    <t>VSB-064</t>
  </si>
  <si>
    <t>cG</t>
  </si>
  <si>
    <t>JAVSO..46…79 (2018)</t>
  </si>
  <si>
    <t>OEJV 0204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</si>
  <si>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</si>
  <si>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</si>
  <si>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</si>
  <si>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</si>
  <si>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</si>
  <si>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</si>
  <si>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</si>
  <si>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2439193.331 </t>
  </si>
  <si>
    <t> 08.03.1966 19:56 </t>
  </si>
  <si>
    <t> 0.020 </t>
  </si>
  <si>
    <t>V </t>
  </si>
  <si>
    <t> H.Peter </t>
  </si>
  <si>
    <t> ORI 97 </t>
  </si>
  <si>
    <t>2439245.394 </t>
  </si>
  <si>
    <t> 29.04.1966 21:27 </t>
  </si>
  <si>
    <t> 0.008 </t>
  </si>
  <si>
    <t> A.Howell </t>
  </si>
  <si>
    <t>IBVS 154 </t>
  </si>
  <si>
    <t>2439603.798 </t>
  </si>
  <si>
    <t> 23.04.1967 07:09 </t>
  </si>
  <si>
    <t> 0.013 </t>
  </si>
  <si>
    <t> S.Cook </t>
  </si>
  <si>
    <t>IBVS 221 </t>
  </si>
  <si>
    <t>2439968.343 </t>
  </si>
  <si>
    <t> 21.04.1968 20:13 </t>
  </si>
  <si>
    <t> 0.033 </t>
  </si>
  <si>
    <t> ORI 107 </t>
  </si>
  <si>
    <t>2440066.375 </t>
  </si>
  <si>
    <t> 28.07.1968 21:00 </t>
  </si>
  <si>
    <t> 0.041 </t>
  </si>
  <si>
    <t> ORI 108 </t>
  </si>
  <si>
    <t>2440314.474 </t>
  </si>
  <si>
    <t> 02.04.1969 23:22 </t>
  </si>
  <si>
    <t> 0.018 </t>
  </si>
  <si>
    <t> K.Locher </t>
  </si>
  <si>
    <t> ORI 112 </t>
  </si>
  <si>
    <t>2440357.343 </t>
  </si>
  <si>
    <t> 15.05.1969 20:13 </t>
  </si>
  <si>
    <t> 0.001 </t>
  </si>
  <si>
    <t>E </t>
  </si>
  <si>
    <t>?</t>
  </si>
  <si>
    <t> N.Güdür </t>
  </si>
  <si>
    <t>IBVS 456 </t>
  </si>
  <si>
    <t>2440363.477 </t>
  </si>
  <si>
    <t> 21.05.1969 23:26 </t>
  </si>
  <si>
    <t> 0.009 </t>
  </si>
  <si>
    <t>2440599.351 </t>
  </si>
  <si>
    <t> 12.01.1970 20:25 </t>
  </si>
  <si>
    <t> 0.014 </t>
  </si>
  <si>
    <t> ORI 117 </t>
  </si>
  <si>
    <t>2440795.391 </t>
  </si>
  <si>
    <t> 27.07.1970 21:23 </t>
  </si>
  <si>
    <t> 0.006 </t>
  </si>
  <si>
    <t> ORI 120 </t>
  </si>
  <si>
    <t>2440985.296 </t>
  </si>
  <si>
    <t> 02.02.1971 19:06 </t>
  </si>
  <si>
    <t> -0.009 </t>
  </si>
  <si>
    <t> ORI 123 </t>
  </si>
  <si>
    <t>2440988.375 </t>
  </si>
  <si>
    <t> 05.02.1971 21:00 </t>
  </si>
  <si>
    <t>2440988.381 </t>
  </si>
  <si>
    <t> 05.02.1971 21:08 </t>
  </si>
  <si>
    <t> 0.012 </t>
  </si>
  <si>
    <t> ORI 124 </t>
  </si>
  <si>
    <t>2441000.619 </t>
  </si>
  <si>
    <t> 18.02.1971 02:51 </t>
  </si>
  <si>
    <t> -0.003 </t>
  </si>
  <si>
    <t> E.Mayer </t>
  </si>
  <si>
    <t>2441181.340 </t>
  </si>
  <si>
    <t> 17.08.1971 20:09 </t>
  </si>
  <si>
    <t> -0.013 </t>
  </si>
  <si>
    <t> A.Meyer </t>
  </si>
  <si>
    <t> ORI 126 </t>
  </si>
  <si>
    <t>2441717.4200 </t>
  </si>
  <si>
    <t> 03.02.1973 22:04 </t>
  </si>
  <si>
    <t> 0.0006 </t>
  </si>
  <si>
    <t> J.Ebersberger </t>
  </si>
  <si>
    <t>IBVS 937 </t>
  </si>
  <si>
    <t>2441763.359 </t>
  </si>
  <si>
    <t> 21.03.1973 20:36 </t>
  </si>
  <si>
    <t> R.Germann </t>
  </si>
  <si>
    <t> BBS 8 </t>
  </si>
  <si>
    <t>2441763.371 </t>
  </si>
  <si>
    <t> 21.03.1973 20:54 </t>
  </si>
  <si>
    <t> 0.003 </t>
  </si>
  <si>
    <t>2441766.427 </t>
  </si>
  <si>
    <t> 24.03.1973 22:14 </t>
  </si>
  <si>
    <t> -0.004 </t>
  </si>
  <si>
    <t>2441815.433 </t>
  </si>
  <si>
    <t> 12.05.1973 22:23 </t>
  </si>
  <si>
    <t> -0.010 </t>
  </si>
  <si>
    <t> BBS 9 </t>
  </si>
  <si>
    <t>2441815.436 </t>
  </si>
  <si>
    <t> 12.05.1973 22:27 </t>
  </si>
  <si>
    <t> -0.007 </t>
  </si>
  <si>
    <t>2441815.4459 </t>
  </si>
  <si>
    <t> 12.05.1973 22:42 </t>
  </si>
  <si>
    <t> 0.0029 </t>
  </si>
  <si>
    <t> H.Schellemann </t>
  </si>
  <si>
    <t>2442008.416 </t>
  </si>
  <si>
    <t> 21.11.1973 21:59 </t>
  </si>
  <si>
    <t> -0.011 </t>
  </si>
  <si>
    <t> BBS 12 </t>
  </si>
  <si>
    <t>2442152.402 </t>
  </si>
  <si>
    <t> 14.04.1974 21:38 </t>
  </si>
  <si>
    <t> BBS 15 </t>
  </si>
  <si>
    <t>2442201.396 </t>
  </si>
  <si>
    <t> 02.06.1974 21:30 </t>
  </si>
  <si>
    <t> -0.015 </t>
  </si>
  <si>
    <t> BBS 16 </t>
  </si>
  <si>
    <t>2442201.413 </t>
  </si>
  <si>
    <t> 02.06.1974 21:54 </t>
  </si>
  <si>
    <t> 0.002 </t>
  </si>
  <si>
    <t>2442201.4143 </t>
  </si>
  <si>
    <t> 02.06.1974 21:56 </t>
  </si>
  <si>
    <t> 0.0033 </t>
  </si>
  <si>
    <t>IBVS 1053 </t>
  </si>
  <si>
    <t>2442804.862 </t>
  </si>
  <si>
    <t> 27.01.1976 08:41 </t>
  </si>
  <si>
    <t> P.Atwood </t>
  </si>
  <si>
    <t> AOEB 2 </t>
  </si>
  <si>
    <t>2442826.309 </t>
  </si>
  <si>
    <t> 17.02.1976 19:24 </t>
  </si>
  <si>
    <t> G.Zajacz </t>
  </si>
  <si>
    <t> BBS 26 </t>
  </si>
  <si>
    <t>2442826.311 </t>
  </si>
  <si>
    <t> 17.02.1976 19:27 </t>
  </si>
  <si>
    <t> -0.001 </t>
  </si>
  <si>
    <t> A.Fenyvesi </t>
  </si>
  <si>
    <t>2442829.377 </t>
  </si>
  <si>
    <t> 20.02.1976 21:02 </t>
  </si>
  <si>
    <t> W.Hetterich </t>
  </si>
  <si>
    <t>IBVS 1358 </t>
  </si>
  <si>
    <t>2442844.691 </t>
  </si>
  <si>
    <t> 07.03.1976 04:35 </t>
  </si>
  <si>
    <t> -0.000 </t>
  </si>
  <si>
    <t> G.Samolyk </t>
  </si>
  <si>
    <t>2442844.694 </t>
  </si>
  <si>
    <t> 07.03.1976 04:39 </t>
  </si>
  <si>
    <t> A.Mallama </t>
  </si>
  <si>
    <t>IBVS 1249 </t>
  </si>
  <si>
    <t>2442884.510 </t>
  </si>
  <si>
    <t> 16.04.1976 00:14 </t>
  </si>
  <si>
    <t> BBS 27 </t>
  </si>
  <si>
    <t>2443123.442 </t>
  </si>
  <si>
    <t> 10.12.1976 22:36 </t>
  </si>
  <si>
    <t> E.Poretti </t>
  </si>
  <si>
    <t> BBS 31 </t>
  </si>
  <si>
    <t>2443126.522 </t>
  </si>
  <si>
    <t> 14.12.1976 00:31 </t>
  </si>
  <si>
    <t> BBS 32 </t>
  </si>
  <si>
    <t>2443190.853 </t>
  </si>
  <si>
    <t> 16.02.1977 08:28 </t>
  </si>
  <si>
    <t> 0.016 </t>
  </si>
  <si>
    <t>2443212.283 </t>
  </si>
  <si>
    <t> 09.03.1977 18:47 </t>
  </si>
  <si>
    <t> BBS 33 </t>
  </si>
  <si>
    <t>2443215.352 </t>
  </si>
  <si>
    <t> 12.03.1977 20:26 </t>
  </si>
  <si>
    <t>2443218.400 </t>
  </si>
  <si>
    <t> 15.03.1977 21:36 </t>
  </si>
  <si>
    <t> -0.006 </t>
  </si>
  <si>
    <t>2443466.530 </t>
  </si>
  <si>
    <t> 19.11.1977 00:43 </t>
  </si>
  <si>
    <t> BBS 35 </t>
  </si>
  <si>
    <t>2443466.534 </t>
  </si>
  <si>
    <t> 19.11.1977 00:48 </t>
  </si>
  <si>
    <t> M.Franchini </t>
  </si>
  <si>
    <t> BBS 36 </t>
  </si>
  <si>
    <t>2443509.412 </t>
  </si>
  <si>
    <t> 31.12.1977 21:53 </t>
  </si>
  <si>
    <t> -0.002 </t>
  </si>
  <si>
    <t>2443512.477 </t>
  </si>
  <si>
    <t> 03.01.1978 23:26 </t>
  </si>
  <si>
    <t> 0.000 </t>
  </si>
  <si>
    <t>2443552.295 </t>
  </si>
  <si>
    <t> 12.02.1978 19:04 </t>
  </si>
  <si>
    <t>2443555.362 </t>
  </si>
  <si>
    <t> 15.02.1978 20:41 </t>
  </si>
  <si>
    <t>2443941.337 </t>
  </si>
  <si>
    <t> 08.03.1979 20:05 </t>
  </si>
  <si>
    <t> 0.007 </t>
  </si>
  <si>
    <t> BBS 42 </t>
  </si>
  <si>
    <t>2443941.339 </t>
  </si>
  <si>
    <t> 08.03.1979 20:08 </t>
  </si>
  <si>
    <t>2444039.366 </t>
  </si>
  <si>
    <t> 14.06.1979 20:47 </t>
  </si>
  <si>
    <t> BBS 44 </t>
  </si>
  <si>
    <t>2444278.289 </t>
  </si>
  <si>
    <t> 08.02.1980 18:56 </t>
  </si>
  <si>
    <t> BBS 46 </t>
  </si>
  <si>
    <t>2444293.563 </t>
  </si>
  <si>
    <t> 24.02.1980 01:30 </t>
  </si>
  <si>
    <t> -0.040 </t>
  </si>
  <si>
    <t>F </t>
  </si>
  <si>
    <t> P.Frank </t>
  </si>
  <si>
    <t>2444330.371 </t>
  </si>
  <si>
    <t> 31.03.1980 20:54 </t>
  </si>
  <si>
    <t> L.Ficola </t>
  </si>
  <si>
    <t> BBS 53 </t>
  </si>
  <si>
    <t>2444336.483 </t>
  </si>
  <si>
    <t> 06.04.1980 23:35 </t>
  </si>
  <si>
    <t> -0.005 </t>
  </si>
  <si>
    <t> BBS 47 </t>
  </si>
  <si>
    <t>2444348.746 </t>
  </si>
  <si>
    <t> 19.04.1980 05:54 </t>
  </si>
  <si>
    <t> 0.005 </t>
  </si>
  <si>
    <t>2444382.420 </t>
  </si>
  <si>
    <t> 22.05.1980 22:04 </t>
  </si>
  <si>
    <t> -0.017 </t>
  </si>
  <si>
    <t> BBS 48 </t>
  </si>
  <si>
    <t>2444382.441 </t>
  </si>
  <si>
    <t> 22.05.1980 22:35 </t>
  </si>
  <si>
    <t> 0.004 </t>
  </si>
  <si>
    <t> R.Branzk </t>
  </si>
  <si>
    <t> MVS 9.164 </t>
  </si>
  <si>
    <t>2444388.536 </t>
  </si>
  <si>
    <t> 29.05.1980 00:51 </t>
  </si>
  <si>
    <t> -0.027 </t>
  </si>
  <si>
    <t>2444593.802 </t>
  </si>
  <si>
    <t> 20.12.1980 07:14 </t>
  </si>
  <si>
    <t>2444716.324 </t>
  </si>
  <si>
    <t> 21.04.1981 19:46 </t>
  </si>
  <si>
    <t> BBS 54 </t>
  </si>
  <si>
    <t>2444734.715 </t>
  </si>
  <si>
    <t> 10.05.1981 05:09 </t>
  </si>
  <si>
    <t> D.Williams </t>
  </si>
  <si>
    <t>2444737.772 </t>
  </si>
  <si>
    <t> 13.05.1981 06:31 </t>
  </si>
  <si>
    <t>2445007.338 </t>
  </si>
  <si>
    <t> 06.02.1982 20:06 </t>
  </si>
  <si>
    <t> G.Mavrofridis </t>
  </si>
  <si>
    <t> BBS 59 </t>
  </si>
  <si>
    <t>2445022.660 </t>
  </si>
  <si>
    <t> 22.02.1982 03:50 </t>
  </si>
  <si>
    <t> E.Halbach </t>
  </si>
  <si>
    <t>2445056.336 </t>
  </si>
  <si>
    <t> 27.03.1982 20:03 </t>
  </si>
  <si>
    <t> BBS 60 </t>
  </si>
  <si>
    <t>2445056.345 </t>
  </si>
  <si>
    <t> 27.03.1982 20:16 </t>
  </si>
  <si>
    <t>BAVM 36 </t>
  </si>
  <si>
    <t>2445056.3458 </t>
  </si>
  <si>
    <t> 27.03.1982 20:17 </t>
  </si>
  <si>
    <t> -0.0032 </t>
  </si>
  <si>
    <t> F.Agerer </t>
  </si>
  <si>
    <t>BAVM 34 </t>
  </si>
  <si>
    <t>2445077.794 </t>
  </si>
  <si>
    <t> 18.04.1982 07:03 </t>
  </si>
  <si>
    <t>2445105.3562 </t>
  </si>
  <si>
    <t> 15.05.1982 20:32 </t>
  </si>
  <si>
    <t> -0.0046 </t>
  </si>
  <si>
    <t>2445105.367 </t>
  </si>
  <si>
    <t> 15.05.1982 20:48 </t>
  </si>
  <si>
    <t>2445105.368 </t>
  </si>
  <si>
    <t> 15.05.1982 20:49 </t>
  </si>
  <si>
    <t>2445108.419 </t>
  </si>
  <si>
    <t> 18.05.1982 22:03 </t>
  </si>
  <si>
    <t> D.Mourikis </t>
  </si>
  <si>
    <t> BBS 61 </t>
  </si>
  <si>
    <t>2445111.485 </t>
  </si>
  <si>
    <t> 21.05.1982 23:38 </t>
  </si>
  <si>
    <t> M.Kohl </t>
  </si>
  <si>
    <t>2445463.755 </t>
  </si>
  <si>
    <t> 09.05.1983 06:07 </t>
  </si>
  <si>
    <t>2445751.708 </t>
  </si>
  <si>
    <t> 21.02.1984 04:59 </t>
  </si>
  <si>
    <t>2445754.772 </t>
  </si>
  <si>
    <t> 24.02.1984 06:31 </t>
  </si>
  <si>
    <t>2445797.671 </t>
  </si>
  <si>
    <t> 07.04.1984 04:06 </t>
  </si>
  <si>
    <t>2446091.731 </t>
  </si>
  <si>
    <t> 26.01.1985 05:32 </t>
  </si>
  <si>
    <t>2446122.372 </t>
  </si>
  <si>
    <t> 25.02.1985 20:55 </t>
  </si>
  <si>
    <t> A.Hollis </t>
  </si>
  <si>
    <t> VSSC 68.35 </t>
  </si>
  <si>
    <t>2446128.4898 </t>
  </si>
  <si>
    <t> 03.03.1985 23:45 </t>
  </si>
  <si>
    <t> 0.0074 </t>
  </si>
  <si>
    <t> L.Mossakovskaya </t>
  </si>
  <si>
    <t>IBVS 5675 </t>
  </si>
  <si>
    <t>2446134.622 </t>
  </si>
  <si>
    <t> 10.03.1985 02:55 </t>
  </si>
  <si>
    <t>2446140.752 </t>
  </si>
  <si>
    <t> 16.03.1985 06:02 </t>
  </si>
  <si>
    <t> 0.017 </t>
  </si>
  <si>
    <t>2446171.395 </t>
  </si>
  <si>
    <t> 15.04.1985 21:28 </t>
  </si>
  <si>
    <t> 0.027 </t>
  </si>
  <si>
    <t> H.Duncan </t>
  </si>
  <si>
    <t>2446566.535 </t>
  </si>
  <si>
    <t> 16.05.1986 00:50 </t>
  </si>
  <si>
    <t> 0.010 </t>
  </si>
  <si>
    <t> L.Cluyse </t>
  </si>
  <si>
    <t>2446575.733 </t>
  </si>
  <si>
    <t> 25.05.1986 05:35 </t>
  </si>
  <si>
    <t>2446802.427 </t>
  </si>
  <si>
    <t> 06.01.1987 22:14 </t>
  </si>
  <si>
    <t> 0.032 </t>
  </si>
  <si>
    <t> P.Wheeler </t>
  </si>
  <si>
    <t> VSSC 70.22 </t>
  </si>
  <si>
    <t>2446814.682 </t>
  </si>
  <si>
    <t> 19.01.1987 04:22 </t>
  </si>
  <si>
    <t> 0.034 </t>
  </si>
  <si>
    <t>2446820.799 </t>
  </si>
  <si>
    <t> 25.01.1987 07:10 </t>
  </si>
  <si>
    <t> 0.025 </t>
  </si>
  <si>
    <t>2446820.804 </t>
  </si>
  <si>
    <t> 25.01.1987 07:17 </t>
  </si>
  <si>
    <t> 0.030 </t>
  </si>
  <si>
    <t>2446860.632 </t>
  </si>
  <si>
    <t> 06.03.1987 03:10 </t>
  </si>
  <si>
    <t> 0.036 </t>
  </si>
  <si>
    <t> R.Browning </t>
  </si>
  <si>
    <t>2446872.887 </t>
  </si>
  <si>
    <t> 18.03.1987 09:17 </t>
  </si>
  <si>
    <t> 0.038 </t>
  </si>
  <si>
    <t> R.Vystavel </t>
  </si>
  <si>
    <t>IBVS 3698 </t>
  </si>
  <si>
    <t>2446903.505 </t>
  </si>
  <si>
    <t> 18.04.1987 00:07 </t>
  </si>
  <si>
    <t> 0.023 </t>
  </si>
  <si>
    <t> J.Csipes </t>
  </si>
  <si>
    <t>2446903.521 </t>
  </si>
  <si>
    <t> 18.04.1987 00:30 </t>
  </si>
  <si>
    <t> 0.039 </t>
  </si>
  <si>
    <t> W.Renz </t>
  </si>
  <si>
    <t>2447142.466 </t>
  </si>
  <si>
    <t> 12.12.1987 23:11 </t>
  </si>
  <si>
    <t> 0.052 </t>
  </si>
  <si>
    <t> J.Piriti </t>
  </si>
  <si>
    <t>2447203.720 </t>
  </si>
  <si>
    <t> 12.02.1988 05:16 </t>
  </si>
  <si>
    <t>2447206.786 </t>
  </si>
  <si>
    <t> 15.02.1988 06:51 </t>
  </si>
  <si>
    <t> 0.044 </t>
  </si>
  <si>
    <t>2447531.503 </t>
  </si>
  <si>
    <t> 05.01.1989 00:04 </t>
  </si>
  <si>
    <t> 0.058 </t>
  </si>
  <si>
    <t>BAVM 52 </t>
  </si>
  <si>
    <t>2447540.695 </t>
  </si>
  <si>
    <t> 14.01.1989 04:40 </t>
  </si>
  <si>
    <t> 0.060 </t>
  </si>
  <si>
    <t>2447565.200 </t>
  </si>
  <si>
    <t> 07.02.1989 16:48 </t>
  </si>
  <si>
    <t> 0.059 </t>
  </si>
  <si>
    <t> P.Enskonatus </t>
  </si>
  <si>
    <t> MVS 12.16 </t>
  </si>
  <si>
    <t>2447626.467 </t>
  </si>
  <si>
    <t> 09.04.1989 23:12 </t>
  </si>
  <si>
    <t> 0.061 </t>
  </si>
  <si>
    <t> M.Navratil </t>
  </si>
  <si>
    <t> BRNO 31 </t>
  </si>
  <si>
    <t>2447626.477 </t>
  </si>
  <si>
    <t> 09.04.1989 23:26 </t>
  </si>
  <si>
    <t> 0.071 </t>
  </si>
  <si>
    <t> MVS 12.51 </t>
  </si>
  <si>
    <t>2447966.496 </t>
  </si>
  <si>
    <t> 15.03.1990 23:54 </t>
  </si>
  <si>
    <t> J.Pietz </t>
  </si>
  <si>
    <t>BAVM 56 </t>
  </si>
  <si>
    <t>2448303.4634 </t>
  </si>
  <si>
    <t> 15.02.1991 23:07 </t>
  </si>
  <si>
    <t> 0.0819 </t>
  </si>
  <si>
    <t> Gliviak&amp;Komzik </t>
  </si>
  <si>
    <t>2448306.5254 </t>
  </si>
  <si>
    <t> 19.02.1991 00:36 </t>
  </si>
  <si>
    <t> 0.0806 </t>
  </si>
  <si>
    <t> Hric &amp; Komzik </t>
  </si>
  <si>
    <t>2448349.389 </t>
  </si>
  <si>
    <t> 02.04.1991 21:20 </t>
  </si>
  <si>
    <t> G.Maintz </t>
  </si>
  <si>
    <t>BAVM 60 </t>
  </si>
  <si>
    <t>2448444.373 </t>
  </si>
  <si>
    <t> 06.07.1991 20:57 </t>
  </si>
  <si>
    <t> 0.083 </t>
  </si>
  <si>
    <t> A.Dedoch </t>
  </si>
  <si>
    <t>2448643.4919 </t>
  </si>
  <si>
    <t> 21.01.1992 23:48 </t>
  </si>
  <si>
    <t> 0.0909 </t>
  </si>
  <si>
    <t> R.Komzik et al. </t>
  </si>
  <si>
    <t>IBVS 5155 </t>
  </si>
  <si>
    <t>2448646.5555 </t>
  </si>
  <si>
    <t> 25.01.1992 01:19 </t>
  </si>
  <si>
    <t> 0.0913 </t>
  </si>
  <si>
    <t>2448652.672 </t>
  </si>
  <si>
    <t> 31.01.1992 04:07 </t>
  </si>
  <si>
    <t> 0.081 </t>
  </si>
  <si>
    <t>2448661.878 </t>
  </si>
  <si>
    <t> 09.02.1992 09:04 </t>
  </si>
  <si>
    <t> 0.098 </t>
  </si>
  <si>
    <t>2448686.368 </t>
  </si>
  <si>
    <t> 04.03.1992 20:49 </t>
  </si>
  <si>
    <t> 0.082 </t>
  </si>
  <si>
    <t>2448686.376 </t>
  </si>
  <si>
    <t> 04.03.1992 21:01 </t>
  </si>
  <si>
    <t> 0.090 </t>
  </si>
  <si>
    <t> W.Kriebel </t>
  </si>
  <si>
    <t>2448686.3809 </t>
  </si>
  <si>
    <t> 04.03.1992 21:08 </t>
  </si>
  <si>
    <t> 0.0946 </t>
  </si>
  <si>
    <t> E.Blättler </t>
  </si>
  <si>
    <t> BBS 100 </t>
  </si>
  <si>
    <t>2448689.425 </t>
  </si>
  <si>
    <t> 07.03.1992 22:12 </t>
  </si>
  <si>
    <t> 0.075 </t>
  </si>
  <si>
    <t>2448689.4419 </t>
  </si>
  <si>
    <t> 07.03.1992 22:36 </t>
  </si>
  <si>
    <t> 0.0924 </t>
  </si>
  <si>
    <t>2448689.442 </t>
  </si>
  <si>
    <t> 0.092 </t>
  </si>
  <si>
    <t> A.Slatinsky </t>
  </si>
  <si>
    <t>2448689.451 </t>
  </si>
  <si>
    <t> 07.03.1992 22:49 </t>
  </si>
  <si>
    <t> 0.101 </t>
  </si>
  <si>
    <t> M.Dahm </t>
  </si>
  <si>
    <t>BAVM 62 </t>
  </si>
  <si>
    <t>2448986.5840 </t>
  </si>
  <si>
    <t> 30.12.1992 02:00 </t>
  </si>
  <si>
    <t> 0.1004 </t>
  </si>
  <si>
    <t>2448992.710 </t>
  </si>
  <si>
    <t> 05.01.1993 05:02 </t>
  </si>
  <si>
    <t> 0.100 </t>
  </si>
  <si>
    <t>2449026.4067 </t>
  </si>
  <si>
    <t> 07.02.1993 21:45 </t>
  </si>
  <si>
    <t> 0.1010 </t>
  </si>
  <si>
    <t> BBS 103 </t>
  </si>
  <si>
    <t>2449032.5337 </t>
  </si>
  <si>
    <t> 14.02.1993 00:48 </t>
  </si>
  <si>
    <t> 0.1015 </t>
  </si>
  <si>
    <t>2449032.538 </t>
  </si>
  <si>
    <t> 14.02.1993 00:54 </t>
  </si>
  <si>
    <t> 0.106 </t>
  </si>
  <si>
    <t> M.Martignioni </t>
  </si>
  <si>
    <t> BBS 105 </t>
  </si>
  <si>
    <t>2449041.709 </t>
  </si>
  <si>
    <t> 23.02.1993 05:00 </t>
  </si>
  <si>
    <t> 0.087 </t>
  </si>
  <si>
    <t>2449075.401 </t>
  </si>
  <si>
    <t> 28.03.1993 21:37 </t>
  </si>
  <si>
    <t> H.Schubert </t>
  </si>
  <si>
    <t>2449075.448 </t>
  </si>
  <si>
    <t> 28.03.1993 22:45 </t>
  </si>
  <si>
    <t> 0.130 </t>
  </si>
  <si>
    <t>BAVM 68 </t>
  </si>
  <si>
    <t>2449121.3700 </t>
  </si>
  <si>
    <t> 13.05.1993 20:52 </t>
  </si>
  <si>
    <t> 0.1039 </t>
  </si>
  <si>
    <t>2449366.443 </t>
  </si>
  <si>
    <t> 13.01.1994 22:37 </t>
  </si>
  <si>
    <t> 0.118 </t>
  </si>
  <si>
    <t>2449415.425 </t>
  </si>
  <si>
    <t> 03.03.1994 22:12 </t>
  </si>
  <si>
    <t> 0.088 </t>
  </si>
  <si>
    <t> M.Marignoni </t>
  </si>
  <si>
    <t> BBS 107 </t>
  </si>
  <si>
    <t>2449749.3463 </t>
  </si>
  <si>
    <t> 31.01.1995 20:18 </t>
  </si>
  <si>
    <t> 0.1164 </t>
  </si>
  <si>
    <t> BBS 108 </t>
  </si>
  <si>
    <t>2449749.3480 </t>
  </si>
  <si>
    <t> 31.01.1995 20:21 </t>
  </si>
  <si>
    <t> 0.1181 </t>
  </si>
  <si>
    <t>2449798.346 </t>
  </si>
  <si>
    <t> 21.03.1995 20:18 </t>
  </si>
  <si>
    <t> 0.104 </t>
  </si>
  <si>
    <t> M.Martignoni </t>
  </si>
  <si>
    <t> BBS 113 </t>
  </si>
  <si>
    <t>2449798.349 </t>
  </si>
  <si>
    <t> 21.03.1995 20:22 </t>
  </si>
  <si>
    <t> 0.107 </t>
  </si>
  <si>
    <t>BAVM 79 </t>
  </si>
  <si>
    <t>2449798.365 </t>
  </si>
  <si>
    <t> 21.03.1995 20:45 </t>
  </si>
  <si>
    <t> 0.123 </t>
  </si>
  <si>
    <t>BAVM 93 </t>
  </si>
  <si>
    <t>2449964.4596 </t>
  </si>
  <si>
    <t> 03.09.1995 23:01 </t>
  </si>
  <si>
    <t> 0.8030 </t>
  </si>
  <si>
    <t>R</t>
  </si>
  <si>
    <t> S.Zola </t>
  </si>
  <si>
    <t>IBVS 4534 </t>
  </si>
  <si>
    <t>2450095.499 </t>
  </si>
  <si>
    <t> 12.01.1996 23:58 </t>
  </si>
  <si>
    <t> A.Krawietz </t>
  </si>
  <si>
    <t>2450098.5640 </t>
  </si>
  <si>
    <t> 16.01.1996 01:32 </t>
  </si>
  <si>
    <t> 0.1249 </t>
  </si>
  <si>
    <t>2450098.564 </t>
  </si>
  <si>
    <t> 0.125 </t>
  </si>
  <si>
    <t>2450138.382 </t>
  </si>
  <si>
    <t> 24.02.1996 21:10 </t>
  </si>
  <si>
    <t> 0.121 </t>
  </si>
  <si>
    <t>2450141.4450 </t>
  </si>
  <si>
    <t> 27.02.1996 22:40 </t>
  </si>
  <si>
    <t> 0.1206 </t>
  </si>
  <si>
    <t>2450141.4465 </t>
  </si>
  <si>
    <t> 27.02.1996 22:42 </t>
  </si>
  <si>
    <t> 0.1221 </t>
  </si>
  <si>
    <t>o</t>
  </si>
  <si>
    <t>BAVM 99 </t>
  </si>
  <si>
    <t>2450141.4515 </t>
  </si>
  <si>
    <t> 27.02.1996 22:50 </t>
  </si>
  <si>
    <t> 0.1271 </t>
  </si>
  <si>
    <t> I.Biro </t>
  </si>
  <si>
    <t>IBVS 4340 </t>
  </si>
  <si>
    <t>2450141.4519 </t>
  </si>
  <si>
    <t> 0.1275 </t>
  </si>
  <si>
    <t>G</t>
  </si>
  <si>
    <t>2450190.4596 </t>
  </si>
  <si>
    <t> 16.04.1996 23:01 </t>
  </si>
  <si>
    <t> 0.1234 </t>
  </si>
  <si>
    <t> Krawietz&amp;Zaunick </t>
  </si>
  <si>
    <t>BAVM 128 </t>
  </si>
  <si>
    <t>2450193.5244 </t>
  </si>
  <si>
    <t> 20.04.1996 00:35 </t>
  </si>
  <si>
    <t>2450193.5288 </t>
  </si>
  <si>
    <t> 20.04.1996 00:41 </t>
  </si>
  <si>
    <t> 0.1293 </t>
  </si>
  <si>
    <t>2450239.4733 </t>
  </si>
  <si>
    <t> 04.06.1996 23:21 </t>
  </si>
  <si>
    <t> 0.1252 </t>
  </si>
  <si>
    <t>2450475.3497 </t>
  </si>
  <si>
    <t> 26.01.1997 20:23 </t>
  </si>
  <si>
    <t> 0.1323 </t>
  </si>
  <si>
    <t>2450478.4137 </t>
  </si>
  <si>
    <t> 29.01.1997 21:55 </t>
  </si>
  <si>
    <t> 0.1331 </t>
  </si>
  <si>
    <t>2450962.4149 </t>
  </si>
  <si>
    <t> 28.05.1998 21:57 </t>
  </si>
  <si>
    <t> 0.1426 </t>
  </si>
  <si>
    <t>2452365.3973 </t>
  </si>
  <si>
    <t> 31.03.2002 21:32 </t>
  </si>
  <si>
    <t> 0.1619 </t>
  </si>
  <si>
    <t> Karska&amp;Maciejewski </t>
  </si>
  <si>
    <t>IBVS 5380 </t>
  </si>
  <si>
    <t>2452567.5770 </t>
  </si>
  <si>
    <t> 20.10.2002 01:50 </t>
  </si>
  <si>
    <t> 0.1679 </t>
  </si>
  <si>
    <t> U.Schmidt </t>
  </si>
  <si>
    <t>BAVM 158 </t>
  </si>
  <si>
    <t>2452610.476 </t>
  </si>
  <si>
    <t> 01.12.2002 23:25 </t>
  </si>
  <si>
    <t> 0.182 </t>
  </si>
  <si>
    <t> C.Pampaloni </t>
  </si>
  <si>
    <t> BBS 129 </t>
  </si>
  <si>
    <t>2452702.3579 </t>
  </si>
  <si>
    <t> 03.03.2003 20:35 </t>
  </si>
  <si>
    <t> 0.1663 </t>
  </si>
  <si>
    <t>IBVS 5494 </t>
  </si>
  <si>
    <t>2452708.476 </t>
  </si>
  <si>
    <t> 09.03.2003 23:25 </t>
  </si>
  <si>
    <t> 0.158 </t>
  </si>
  <si>
    <t> Paschke&amp;Pampaloni </t>
  </si>
  <si>
    <t>2454558.699 </t>
  </si>
  <si>
    <t> 02.04.2008 04:46 </t>
  </si>
  <si>
    <t> 0.185 </t>
  </si>
  <si>
    <t>C </t>
  </si>
  <si>
    <t> J.Bialozynski </t>
  </si>
  <si>
    <t>JAAVSO 36(2);186 </t>
  </si>
  <si>
    <t>2455563.4506 </t>
  </si>
  <si>
    <t> 01.01.2011 22:48 </t>
  </si>
  <si>
    <t> 0.1945 </t>
  </si>
  <si>
    <t> L.Pagel </t>
  </si>
  <si>
    <t>BAVM 215 </t>
  </si>
  <si>
    <t>2455615.52505 </t>
  </si>
  <si>
    <t> 23.02.2011 00:36 </t>
  </si>
  <si>
    <t> 0.19395 </t>
  </si>
  <si>
    <t> M.Lehky </t>
  </si>
  <si>
    <t>OEJV 0160 </t>
  </si>
  <si>
    <t>2455658.4103 </t>
  </si>
  <si>
    <t> 06.04.2011 21:50 </t>
  </si>
  <si>
    <t> 0.1939 </t>
  </si>
  <si>
    <t>BAVM 220 </t>
  </si>
  <si>
    <t>2455661.472 </t>
  </si>
  <si>
    <t> 09.04.2011 23:19 </t>
  </si>
  <si>
    <t> 0.192 </t>
  </si>
  <si>
    <t> A.Paschke </t>
  </si>
  <si>
    <t>OEJV 0142 </t>
  </si>
  <si>
    <t>2455921.8507 </t>
  </si>
  <si>
    <t> 26.12.2011 08:25 </t>
  </si>
  <si>
    <t> 0.1958 </t>
  </si>
  <si>
    <t> JAAVSO 40;975 </t>
  </si>
  <si>
    <t>2456727.4814 </t>
  </si>
  <si>
    <t> 10.03.2014 23:33 </t>
  </si>
  <si>
    <t> 0.1948 </t>
  </si>
  <si>
    <t>-I</t>
  </si>
  <si>
    <t>BAVM 238 </t>
  </si>
  <si>
    <t>2457064.448 </t>
  </si>
  <si>
    <t> 10.02.2015 22:45 </t>
  </si>
  <si>
    <t>3939</t>
  </si>
  <si>
    <t> 0.205 </t>
  </si>
  <si>
    <t>OEJV 0172 </t>
  </si>
  <si>
    <t>2457073.634 </t>
  </si>
  <si>
    <t> 20.02.2015 03:12 </t>
  </si>
  <si>
    <t>3942</t>
  </si>
  <si>
    <t> 0.202 </t>
  </si>
  <si>
    <t>2416426.839 </t>
  </si>
  <si>
    <t> 08.11.1903 08:08 </t>
  </si>
  <si>
    <t> -0.486 </t>
  </si>
  <si>
    <t>P </t>
  </si>
  <si>
    <t> J.Mohr </t>
  </si>
  <si>
    <t>2416613.688 </t>
  </si>
  <si>
    <t> 13.05.1904 04:30 </t>
  </si>
  <si>
    <t> -0.494 </t>
  </si>
  <si>
    <t>2416812.827 </t>
  </si>
  <si>
    <t> 28.11.1904 07:50 </t>
  </si>
  <si>
    <t> -0.466 </t>
  </si>
  <si>
    <t>2416910.759 </t>
  </si>
  <si>
    <t> 06.03.1905 06:12 </t>
  </si>
  <si>
    <t> -0.557 </t>
  </si>
  <si>
    <t>2417321.41 </t>
  </si>
  <si>
    <t> 20.04.1906 21:50 </t>
  </si>
  <si>
    <t> -0.38 </t>
  </si>
  <si>
    <t> B.V.Kukarkin </t>
  </si>
  <si>
    <t>2417976.836 </t>
  </si>
  <si>
    <t> 05.02.1908 08:03 </t>
  </si>
  <si>
    <t> -0.487 </t>
  </si>
  <si>
    <t>2418742.693 </t>
  </si>
  <si>
    <t> 12.03.1910 04:37 </t>
  </si>
  <si>
    <t> -0.440 </t>
  </si>
  <si>
    <t>2418770.30 </t>
  </si>
  <si>
    <t> 08.04.1910 19:12 </t>
  </si>
  <si>
    <t> -0.40 </t>
  </si>
  <si>
    <t>2420626.566 </t>
  </si>
  <si>
    <t> 09.05.1915 01:35 </t>
  </si>
  <si>
    <t> -0.458 </t>
  </si>
  <si>
    <t>2421989.746 </t>
  </si>
  <si>
    <t> 31.01.1919 05:54 </t>
  </si>
  <si>
    <t> -0.419 </t>
  </si>
  <si>
    <t>2422032.672 </t>
  </si>
  <si>
    <t> 15.03.1919 04:07 </t>
  </si>
  <si>
    <t> -0.379 </t>
  </si>
  <si>
    <t>2422081.651 </t>
  </si>
  <si>
    <t> 03.05.1919 03:37 </t>
  </si>
  <si>
    <t> -0.412 </t>
  </si>
  <si>
    <t>2422375.703 </t>
  </si>
  <si>
    <t> 21.02.1920 04:52 </t>
  </si>
  <si>
    <t> -0.430 </t>
  </si>
  <si>
    <t>2422424.701 </t>
  </si>
  <si>
    <t> 10.04.1920 04:49 </t>
  </si>
  <si>
    <t> -0.444 </t>
  </si>
  <si>
    <t>2422715.734 </t>
  </si>
  <si>
    <t> 26.01.1921 05:36 </t>
  </si>
  <si>
    <t>2422850.581 </t>
  </si>
  <si>
    <t> 10.06.1921 01:56 </t>
  </si>
  <si>
    <t> -0.354 </t>
  </si>
  <si>
    <t>2422856.586 </t>
  </si>
  <si>
    <t> 16.06.1921 02:03 </t>
  </si>
  <si>
    <t> -0.476 </t>
  </si>
  <si>
    <t>2423055.807 </t>
  </si>
  <si>
    <t> 01.01.1922 07:22 </t>
  </si>
  <si>
    <t> -0.365 </t>
  </si>
  <si>
    <t>2423524.542 </t>
  </si>
  <si>
    <t> 15.04.1923 01:00 </t>
  </si>
  <si>
    <t> -0.306 </t>
  </si>
  <si>
    <t>2424164.805 </t>
  </si>
  <si>
    <t> 14.01.1925 07:19 </t>
  </si>
  <si>
    <t> -0.260 </t>
  </si>
  <si>
    <t>2424210.709 </t>
  </si>
  <si>
    <t> 01.03.1925 05:00 </t>
  </si>
  <si>
    <t> -0.304 </t>
  </si>
  <si>
    <t>2424599.582 </t>
  </si>
  <si>
    <t> 25.03.1926 01:58 </t>
  </si>
  <si>
    <t> -0.462 </t>
  </si>
  <si>
    <t>2424774.293 </t>
  </si>
  <si>
    <t> 15.09.1926 19:01 </t>
  </si>
  <si>
    <t> -0.356 </t>
  </si>
  <si>
    <t> S.Gaposchkin </t>
  </si>
  <si>
    <t>2424985.655 </t>
  </si>
  <si>
    <t> 15.04.1927 03:43 </t>
  </si>
  <si>
    <t> -0.357 </t>
  </si>
  <si>
    <t>2425288.852 </t>
  </si>
  <si>
    <t> 12.02.1928 08:26 </t>
  </si>
  <si>
    <t> -0.421 </t>
  </si>
  <si>
    <t>2426382.54 </t>
  </si>
  <si>
    <t> 10.02.1931 00:57 </t>
  </si>
  <si>
    <t> -0.31 </t>
  </si>
  <si>
    <t> H.Rügemer </t>
  </si>
  <si>
    <t>2426397.835 </t>
  </si>
  <si>
    <t> 25.02.1931 08:02 </t>
  </si>
  <si>
    <t> -0.330 </t>
  </si>
  <si>
    <t>2426422.38 </t>
  </si>
  <si>
    <t> 21.03.1931 21:07 </t>
  </si>
  <si>
    <t> -0.29 </t>
  </si>
  <si>
    <t>2426422.41 </t>
  </si>
  <si>
    <t> 21.03.1931 21:50 </t>
  </si>
  <si>
    <t> -0.26 </t>
  </si>
  <si>
    <t> H.Schneller </t>
  </si>
  <si>
    <t>2426434.647 </t>
  </si>
  <si>
    <t> 03.04.1931 03:31 </t>
  </si>
  <si>
    <t> -0.277 </t>
  </si>
  <si>
    <t>2426440.771 </t>
  </si>
  <si>
    <t> 09.04.1931 06:30 </t>
  </si>
  <si>
    <t> -0.279 </t>
  </si>
  <si>
    <t>2426520.412 </t>
  </si>
  <si>
    <t> 27.06.1931 21:53 </t>
  </si>
  <si>
    <t> -0.283 </t>
  </si>
  <si>
    <t> P.Ahnert </t>
  </si>
  <si>
    <t>2426523.475 </t>
  </si>
  <si>
    <t> 30.06.1931 23:24 </t>
  </si>
  <si>
    <t>2426762.430 </t>
  </si>
  <si>
    <t> 24.02.1932 22:19 </t>
  </si>
  <si>
    <t> A.A.Nijland </t>
  </si>
  <si>
    <t>2426808.376 </t>
  </si>
  <si>
    <t> 10.04.1932 21:01 </t>
  </si>
  <si>
    <t> -0.263 </t>
  </si>
  <si>
    <t>2427635.470 </t>
  </si>
  <si>
    <t> 16.07.1934 23:16 </t>
  </si>
  <si>
    <t> -0.243 </t>
  </si>
  <si>
    <t> K.Himpel </t>
  </si>
  <si>
    <t>2427929.561 </t>
  </si>
  <si>
    <t> 07.05.1935 01:27 </t>
  </si>
  <si>
    <t> -0.223 </t>
  </si>
  <si>
    <t> A.Kwiek </t>
  </si>
  <si>
    <t>2427966.314 </t>
  </si>
  <si>
    <t> 12.06.1935 19:32 </t>
  </si>
  <si>
    <t> -0.229 </t>
  </si>
  <si>
    <t>2427978.563 </t>
  </si>
  <si>
    <t> 25.06.1935 01:30 </t>
  </si>
  <si>
    <t> -0.233 </t>
  </si>
  <si>
    <t>2428021.453 </t>
  </si>
  <si>
    <t> 06.08.1935 22:52 </t>
  </si>
  <si>
    <t> -0.228 </t>
  </si>
  <si>
    <t>2428278.772 </t>
  </si>
  <si>
    <t> 20.04.1936 06:31 </t>
  </si>
  <si>
    <t> -0.221 </t>
  </si>
  <si>
    <t> C.M.Huffer </t>
  </si>
  <si>
    <t>2428600.416 </t>
  </si>
  <si>
    <t> 07.03.1937 21:59 </t>
  </si>
  <si>
    <t> -0.217 </t>
  </si>
  <si>
    <t> F.Lause </t>
  </si>
  <si>
    <t>2428606.548 </t>
  </si>
  <si>
    <t> 14.03.1937 01:09 </t>
  </si>
  <si>
    <t> -0.212 </t>
  </si>
  <si>
    <t>2428655.598 </t>
  </si>
  <si>
    <t> 02.05.1937 02:21 </t>
  </si>
  <si>
    <t> -0.174 </t>
  </si>
  <si>
    <t>2428689.265 </t>
  </si>
  <si>
    <t> 04.06.1937 18:21 </t>
  </si>
  <si>
    <t> -0.202 </t>
  </si>
  <si>
    <t>2428692.308 </t>
  </si>
  <si>
    <t> 07.06.1937 19:23 </t>
  </si>
  <si>
    <t>2428695.393 </t>
  </si>
  <si>
    <t> 10.06.1937 21:25 </t>
  </si>
  <si>
    <t> -0.201 </t>
  </si>
  <si>
    <t>2428698.453 </t>
  </si>
  <si>
    <t> 13.06.1937 22:52 </t>
  </si>
  <si>
    <t> -0.204 </t>
  </si>
  <si>
    <t>2428934.329 </t>
  </si>
  <si>
    <t> 04.02.1938 19:53 </t>
  </si>
  <si>
    <t> -0.197 </t>
  </si>
  <si>
    <t>2428937.395 </t>
  </si>
  <si>
    <t> 07.02.1938 21:28 </t>
  </si>
  <si>
    <t> -0.195 </t>
  </si>
  <si>
    <t>2428989.469 </t>
  </si>
  <si>
    <t> 31.03.1938 23:15 </t>
  </si>
  <si>
    <t> -0.196 </t>
  </si>
  <si>
    <t>2429035.426 </t>
  </si>
  <si>
    <t> 16.05.1938 22:13 </t>
  </si>
  <si>
    <t> -0.187 </t>
  </si>
  <si>
    <t>2429298.867 </t>
  </si>
  <si>
    <t> 04.02.1939 08:48 </t>
  </si>
  <si>
    <t> -0.185 </t>
  </si>
  <si>
    <t> F.B.Wood </t>
  </si>
  <si>
    <t>2429393.826 </t>
  </si>
  <si>
    <t> 10.05.1939 07:49 </t>
  </si>
  <si>
    <t> -0.186 </t>
  </si>
  <si>
    <t>2429396.886 </t>
  </si>
  <si>
    <t> 13.05.1939 09:15 </t>
  </si>
  <si>
    <t> -0.189 </t>
  </si>
  <si>
    <t>2429770.612 </t>
  </si>
  <si>
    <t> 21.05.1940 02:41 </t>
  </si>
  <si>
    <t> -0.178 </t>
  </si>
  <si>
    <t>2431225.685 </t>
  </si>
  <si>
    <t> 15.05.1944 04:26 </t>
  </si>
  <si>
    <t> -0.144 </t>
  </si>
  <si>
    <t> W.A.Hiltner </t>
  </si>
  <si>
    <t>2432956.443 </t>
  </si>
  <si>
    <t> 08.02.1949 22:37 </t>
  </si>
  <si>
    <t> -0.115 </t>
  </si>
  <si>
    <t> A.Szczepanowska </t>
  </si>
  <si>
    <t>2433005.474 </t>
  </si>
  <si>
    <t> 29.03.1949 23:22 </t>
  </si>
  <si>
    <t> -0.096 </t>
  </si>
  <si>
    <t>2433336.288 </t>
  </si>
  <si>
    <t> 23.02.1950 18:54 </t>
  </si>
  <si>
    <t> -0.112 </t>
  </si>
  <si>
    <t>2433437.372 </t>
  </si>
  <si>
    <t> 04.06.1950 20:55 </t>
  </si>
  <si>
    <t> E.Pohl </t>
  </si>
  <si>
    <t>2433440.417 </t>
  </si>
  <si>
    <t> 07.06.1950 22:00 </t>
  </si>
  <si>
    <t> -0.133 </t>
  </si>
  <si>
    <t>2433440.433 </t>
  </si>
  <si>
    <t> 07.06.1950 22:23 </t>
  </si>
  <si>
    <t> -0.117 </t>
  </si>
  <si>
    <t> E.Pocher </t>
  </si>
  <si>
    <t>2433682.416 </t>
  </si>
  <si>
    <t> 04.02.1951 21:59 </t>
  </si>
  <si>
    <t> -0.130 </t>
  </si>
  <si>
    <t>2433737.560 </t>
  </si>
  <si>
    <t> 01.04.1951 01:26 </t>
  </si>
  <si>
    <t> -0.124 </t>
  </si>
  <si>
    <t> A.Behn </t>
  </si>
  <si>
    <t>2433737.566 </t>
  </si>
  <si>
    <t> 01.04.1951 01:35 </t>
  </si>
  <si>
    <t> -0.118 </t>
  </si>
  <si>
    <t>2434169.483 </t>
  </si>
  <si>
    <t> 05.06.1952 23:35 </t>
  </si>
  <si>
    <t>2434454.376 </t>
  </si>
  <si>
    <t> 17.03.1953 21:01 </t>
  </si>
  <si>
    <t> -0.106 </t>
  </si>
  <si>
    <t>2434454.385 </t>
  </si>
  <si>
    <t> 17.03.1953 21:14 </t>
  </si>
  <si>
    <t> -0.097 </t>
  </si>
  <si>
    <t> A.Jahn </t>
  </si>
  <si>
    <t>2435541.8634 </t>
  </si>
  <si>
    <t> 09.03.1956 08:43 </t>
  </si>
  <si>
    <t> -0.0678 </t>
  </si>
  <si>
    <t> R.H.Koch </t>
  </si>
  <si>
    <t>2435584.7500 </t>
  </si>
  <si>
    <t> 21.04.1956 06:00 </t>
  </si>
  <si>
    <t> -0.0665 </t>
  </si>
  <si>
    <t>2437018.368 </t>
  </si>
  <si>
    <t> 24.03.1960 20:49 </t>
  </si>
  <si>
    <t> -0.044 </t>
  </si>
  <si>
    <t> R.Gizinski </t>
  </si>
  <si>
    <t>2437018.374 </t>
  </si>
  <si>
    <t> 24.03.1960 20:58 </t>
  </si>
  <si>
    <t> -0.038 </t>
  </si>
  <si>
    <t> W.Braune </t>
  </si>
  <si>
    <t>2437701.494 </t>
  </si>
  <si>
    <t> 05.02.1962 23:51 </t>
  </si>
  <si>
    <t> -0.020 </t>
  </si>
  <si>
    <t> H.Jungbluth </t>
  </si>
  <si>
    <t>2437701.496 </t>
  </si>
  <si>
    <t> 05.02.1962 23:54 </t>
  </si>
  <si>
    <t> -0.018 </t>
  </si>
  <si>
    <t> J.Reichert </t>
  </si>
  <si>
    <t>2437747.458 </t>
  </si>
  <si>
    <t> 23.03.1962 22:59 </t>
  </si>
  <si>
    <t> M.Fernandes </t>
  </si>
  <si>
    <t>2438084.418 </t>
  </si>
  <si>
    <t> 23.02.1963 22:01 </t>
  </si>
  <si>
    <t> Z.Frantisek </t>
  </si>
  <si>
    <t>2438470.365 </t>
  </si>
  <si>
    <t> 15.03.1964 20:45 </t>
  </si>
  <si>
    <t> -0.022 </t>
  </si>
  <si>
    <t>2438525.521 </t>
  </si>
  <si>
    <t> 10.05.1964 00:30 </t>
  </si>
  <si>
    <t>2438856.354 </t>
  </si>
  <si>
    <t> 05.04.1965 20:29 </t>
  </si>
  <si>
    <t> G.Görz </t>
  </si>
  <si>
    <t>2439193.308 </t>
  </si>
  <si>
    <t> 08.03.1966 19:23 </t>
  </si>
  <si>
    <t> K.Held </t>
  </si>
  <si>
    <t>2439245.378 </t>
  </si>
  <si>
    <t> 29.04.1966 21:04 </t>
  </si>
  <si>
    <t> -0.008 </t>
  </si>
  <si>
    <t> W.Eckert </t>
  </si>
  <si>
    <t>2439245.391 </t>
  </si>
  <si>
    <t> 29.04.1966 21:23 </t>
  </si>
  <si>
    <t>2439245.400 </t>
  </si>
  <si>
    <t> 29.04.1966 21:36 </t>
  </si>
  <si>
    <t> J.Hübscher </t>
  </si>
  <si>
    <t>2439248.454 </t>
  </si>
  <si>
    <t> 02.05.1966 22:53 </t>
  </si>
  <si>
    <t>2439248.457 </t>
  </si>
  <si>
    <t> 02.05.1966 22:58 </t>
  </si>
  <si>
    <t>2439536.394 </t>
  </si>
  <si>
    <t> 14.02.1967 21:27 </t>
  </si>
  <si>
    <t>2439536.405 </t>
  </si>
  <si>
    <t> 14.02.1967 21:43 </t>
  </si>
  <si>
    <t> 0.011 </t>
  </si>
  <si>
    <t>2439891.743 </t>
  </si>
  <si>
    <t> 05.02.1968 05:49 </t>
  </si>
  <si>
    <t>2440259.319 </t>
  </si>
  <si>
    <t> 06.02.1969 19:39 </t>
  </si>
  <si>
    <t> C.Göttig </t>
  </si>
  <si>
    <t>2440369.606 </t>
  </si>
  <si>
    <t> 28.05.1969 02:32 </t>
  </si>
  <si>
    <t> J.Bortle </t>
  </si>
  <si>
    <t>2440976.07 </t>
  </si>
  <si>
    <t> 24.01.1971 13:40 </t>
  </si>
  <si>
    <t> -0.05 </t>
  </si>
  <si>
    <t> T.Niiho </t>
  </si>
  <si>
    <t>2440985.3034 </t>
  </si>
  <si>
    <t> 02.02.1971 19:16 </t>
  </si>
  <si>
    <t> -0.0021 </t>
  </si>
  <si>
    <t> M.Meier </t>
  </si>
  <si>
    <t>IBVS 647 </t>
  </si>
  <si>
    <t>2441034.325 </t>
  </si>
  <si>
    <t> 23.03.1971 19:48 </t>
  </si>
  <si>
    <t> K.Wälke </t>
  </si>
  <si>
    <t>2441049.681 </t>
  </si>
  <si>
    <t> 08.04.1971 04:20 </t>
  </si>
  <si>
    <t> 0.048 </t>
  </si>
  <si>
    <t> B.Conner </t>
  </si>
  <si>
    <t>2441052.694 </t>
  </si>
  <si>
    <t> 11.04.1971 04:39 </t>
  </si>
  <si>
    <t>2441052.717 </t>
  </si>
  <si>
    <t> 11.04.1971 05:12 </t>
  </si>
  <si>
    <t> R.Nolthenius </t>
  </si>
  <si>
    <t>2441055.750 </t>
  </si>
  <si>
    <t> 14.04.1971 06:00 </t>
  </si>
  <si>
    <t>2441089.457 </t>
  </si>
  <si>
    <t> 17.05.1971 22:58 </t>
  </si>
  <si>
    <t> W.Bischof </t>
  </si>
  <si>
    <t>2441374.308 </t>
  </si>
  <si>
    <t> 26.02.1972 19:23 </t>
  </si>
  <si>
    <t> -0.029 </t>
  </si>
  <si>
    <t> A.Brown </t>
  </si>
  <si>
    <t>2441435.600 </t>
  </si>
  <si>
    <t> 28.04.1972 02:24 </t>
  </si>
  <si>
    <t>2441717.406 </t>
  </si>
  <si>
    <t> 03.02.1973 21:44 </t>
  </si>
  <si>
    <t> M.Baldwin </t>
  </si>
  <si>
    <t>2441766.422 </t>
  </si>
  <si>
    <t> 24.03.1973 22:07 </t>
  </si>
  <si>
    <t>2441766.425 </t>
  </si>
  <si>
    <t> 24.03.1973 22:12 </t>
  </si>
  <si>
    <t>2441766.435 </t>
  </si>
  <si>
    <t> 24.03.1973 22:26 </t>
  </si>
  <si>
    <t>2441812.366 </t>
  </si>
  <si>
    <t> 09.05.1973 20:47 </t>
  </si>
  <si>
    <t> -0.014 </t>
  </si>
  <si>
    <t>2442155.460 </t>
  </si>
  <si>
    <t> 17.04.1974 23:02 </t>
  </si>
  <si>
    <t> D.A.Pickup </t>
  </si>
  <si>
    <t>2442458.723 </t>
  </si>
  <si>
    <t> 15.02.1975 05:21 </t>
  </si>
  <si>
    <t>2442461.786 </t>
  </si>
  <si>
    <t> 18.02.1975 06:51 </t>
  </si>
  <si>
    <t> S.Thompson </t>
  </si>
  <si>
    <t>2442467.911 </t>
  </si>
  <si>
    <t> 24.02.1975 09:51 </t>
  </si>
  <si>
    <t>2442504.662 </t>
  </si>
  <si>
    <t> 02.04.1975 03:53 </t>
  </si>
  <si>
    <t>2442507.718 </t>
  </si>
  <si>
    <t> 05.04.1975 05:13 </t>
  </si>
  <si>
    <t>2442507.742 </t>
  </si>
  <si>
    <t> 05.04.1975 05:48 </t>
  </si>
  <si>
    <t>2442507.744 </t>
  </si>
  <si>
    <t> 05.04.1975 05:51 </t>
  </si>
  <si>
    <t> G.Wedemayer </t>
  </si>
  <si>
    <t>2442887.564 </t>
  </si>
  <si>
    <t> 19.04.1976 01:32 </t>
  </si>
  <si>
    <t> -0.012 </t>
  </si>
  <si>
    <t> M.Weigele </t>
  </si>
  <si>
    <t>2443509.422 </t>
  </si>
  <si>
    <t> 31.12.1977 22:07 </t>
  </si>
  <si>
    <t> T.Brelstaff </t>
  </si>
  <si>
    <t>2443592.111 </t>
  </si>
  <si>
    <t> 24.03.1978 14:39 </t>
  </si>
  <si>
    <t> K.Nagai </t>
  </si>
  <si>
    <t>2443607.442 </t>
  </si>
  <si>
    <t> 08.04.1978 22:36 </t>
  </si>
  <si>
    <t>2443843.304 </t>
  </si>
  <si>
    <t> 30.11.1978 19:17 </t>
  </si>
  <si>
    <t> T.Miyazawa </t>
  </si>
  <si>
    <t>2445019.5871 </t>
  </si>
  <si>
    <t> 19.02.1982 02:05 </t>
  </si>
  <si>
    <t> -0.0031 </t>
  </si>
  <si>
    <t> Papousek et al. </t>
  </si>
  <si>
    <t>2445056.365 </t>
  </si>
  <si>
    <t> 27.03.1982 20:45 </t>
  </si>
  <si>
    <t> K.Carbol </t>
  </si>
  <si>
    <t>2445065.5342 </t>
  </si>
  <si>
    <t> 06.04.1982 00:49 </t>
  </si>
  <si>
    <t> -0.0045 </t>
  </si>
  <si>
    <t>2445105.355 </t>
  </si>
  <si>
    <t> 15.05.1982 20:31 </t>
  </si>
  <si>
    <t>2446177.502 </t>
  </si>
  <si>
    <t> 22.04.1985 00:02 </t>
  </si>
  <si>
    <t> G.Sári </t>
  </si>
  <si>
    <t>2446208.13 </t>
  </si>
  <si>
    <t> 22.05.1985 15:07 </t>
  </si>
  <si>
    <t> 0.00 </t>
  </si>
  <si>
    <t> H.Tomohiro </t>
  </si>
  <si>
    <t>2446508.333 </t>
  </si>
  <si>
    <t> 18.03.1986 19:59 </t>
  </si>
  <si>
    <t> A.Kósa-Kiss </t>
  </si>
  <si>
    <t>2446851.4384 </t>
  </si>
  <si>
    <t> 24.02.1987 22:31 </t>
  </si>
  <si>
    <t> 0.0318 </t>
  </si>
  <si>
    <t> J.Ells </t>
  </si>
  <si>
    <t>2447151.645 </t>
  </si>
  <si>
    <t> 22.12.1987 03:28 </t>
  </si>
  <si>
    <t>2447537.6298 </t>
  </si>
  <si>
    <t> 11.01.1989 03:06 </t>
  </si>
  <si>
    <t> 0.0578 </t>
  </si>
  <si>
    <t>2448306.5273 </t>
  </si>
  <si>
    <t> 19.02.1991 00:39 </t>
  </si>
  <si>
    <t> 0.0825 </t>
  </si>
  <si>
    <t> Gliviac&amp;Kandra </t>
  </si>
  <si>
    <t>2448324.9064 </t>
  </si>
  <si>
    <t> 09.03.1991 09:45 </t>
  </si>
  <si>
    <t> 0.0822 </t>
  </si>
  <si>
    <t> Caton &amp; Burns </t>
  </si>
  <si>
    <t>IBVS 3900 </t>
  </si>
  <si>
    <t>2448594.4790 </t>
  </si>
  <si>
    <t> 03.12.1991 23:29 </t>
  </si>
  <si>
    <t> 0.0899 </t>
  </si>
  <si>
    <t>2449438.417 </t>
  </si>
  <si>
    <t> 26.03.1994 22:00 </t>
  </si>
  <si>
    <t>2449804.4848 </t>
  </si>
  <si>
    <t> 27.03.1995 23:38 </t>
  </si>
  <si>
    <t> 0.1166 </t>
  </si>
  <si>
    <t> S.Selam </t>
  </si>
  <si>
    <t>2450104.674 </t>
  </si>
  <si>
    <t> 22.01.1996 04:10 </t>
  </si>
  <si>
    <t> 0.108 </t>
  </si>
  <si>
    <t> R.Schmude </t>
  </si>
  <si>
    <t>2450110.808 </t>
  </si>
  <si>
    <t> 28.01.1996 07:23 </t>
  </si>
  <si>
    <t> 0.116 </t>
  </si>
  <si>
    <t> R.Hays </t>
  </si>
  <si>
    <t>2450126.142 </t>
  </si>
  <si>
    <t> 12.02.1996 15:24 </t>
  </si>
  <si>
    <t> 0.134 </t>
  </si>
  <si>
    <t> Y.Sekino </t>
  </si>
  <si>
    <t>2450150.635 </t>
  </si>
  <si>
    <t> 08.03.1996 03:14 </t>
  </si>
  <si>
    <t>ns</t>
  </si>
  <si>
    <t>2450159.799 </t>
  </si>
  <si>
    <t> 17.03.1996 07:10 </t>
  </si>
  <si>
    <t> 0.095 </t>
  </si>
  <si>
    <t> R.Hill </t>
  </si>
  <si>
    <t>2450202.712 </t>
  </si>
  <si>
    <t> 29.04.1996 05:05 </t>
  </si>
  <si>
    <t>2450487.6117 </t>
  </si>
  <si>
    <t> 08.02.1997 02:40 </t>
  </si>
  <si>
    <t> 0.1413 </t>
  </si>
  <si>
    <t> M.Netolicky </t>
  </si>
  <si>
    <t>2451164.601 </t>
  </si>
  <si>
    <t> 17.12.1998 02:25 </t>
  </si>
  <si>
    <t> 0.155 </t>
  </si>
  <si>
    <t> K.Tikkanen </t>
  </si>
  <si>
    <t>2451250.349 </t>
  </si>
  <si>
    <t> 12.03.1999 20:22 </t>
  </si>
  <si>
    <t> 0.132 </t>
  </si>
  <si>
    <t> R.Meyer </t>
  </si>
  <si>
    <t>2451250.365 </t>
  </si>
  <si>
    <t> 12.03.1999 20:45 </t>
  </si>
  <si>
    <t> 0.148 </t>
  </si>
  <si>
    <t>2451250.370 </t>
  </si>
  <si>
    <t> 12.03.1999 20:52 </t>
  </si>
  <si>
    <t> 0.153 </t>
  </si>
  <si>
    <t>2451253.421 </t>
  </si>
  <si>
    <t> 15.03.1999 22:06 </t>
  </si>
  <si>
    <t> 0.141 </t>
  </si>
  <si>
    <t>2451262.625 </t>
  </si>
  <si>
    <t> 25.03.1999 03:00 </t>
  </si>
  <si>
    <t> R.Berg </t>
  </si>
  <si>
    <t>2451262.631 </t>
  </si>
  <si>
    <t> 25.03.1999 03:08 </t>
  </si>
  <si>
    <t> 0.161 </t>
  </si>
  <si>
    <t>2451265.692 </t>
  </si>
  <si>
    <t> 28.03.1999 04:36 </t>
  </si>
  <si>
    <t> 0.159 </t>
  </si>
  <si>
    <t>2451538.303 </t>
  </si>
  <si>
    <t> 25.12.1999 19:16 </t>
  </si>
  <si>
    <t> 0.142 </t>
  </si>
  <si>
    <t> K.Kanai </t>
  </si>
  <si>
    <t>2451587.334 </t>
  </si>
  <si>
    <t> 12.02.2000 20:00 </t>
  </si>
  <si>
    <t> S.Foglia </t>
  </si>
  <si>
    <t>2451602.657 </t>
  </si>
  <si>
    <t> 28.02.2000 03:46 </t>
  </si>
  <si>
    <t> 0.168 </t>
  </si>
  <si>
    <t>2451608.770 </t>
  </si>
  <si>
    <t> 05.03.2000 06:28 </t>
  </si>
  <si>
    <t> 0.154 </t>
  </si>
  <si>
    <t>2451639.391 </t>
  </si>
  <si>
    <t> 04.04.2000 21:23 </t>
  </si>
  <si>
    <t> 0.143 </t>
  </si>
  <si>
    <t>2451657.783 </t>
  </si>
  <si>
    <t> 23.04.2000 06:47 </t>
  </si>
  <si>
    <t> 0.156 </t>
  </si>
  <si>
    <t>2451927.355 </t>
  </si>
  <si>
    <t> 17.01.2001 20:31 </t>
  </si>
  <si>
    <t> 0.163 </t>
  </si>
  <si>
    <t>2451956.442 </t>
  </si>
  <si>
    <t> 15.02.2001 22:36 </t>
  </si>
  <si>
    <t> 0.149 </t>
  </si>
  <si>
    <t>2452310.262 </t>
  </si>
  <si>
    <t> 04.02.2002 18:17 </t>
  </si>
  <si>
    <t> 0.165 </t>
  </si>
  <si>
    <t>2452313.340 </t>
  </si>
  <si>
    <t> 07.02.2002 20:09 </t>
  </si>
  <si>
    <t> 0.180 </t>
  </si>
  <si>
    <t>2452362.346 </t>
  </si>
  <si>
    <t> 28.03.2002 20:18 </t>
  </si>
  <si>
    <t> 0.174 </t>
  </si>
  <si>
    <t>2452368.462 </t>
  </si>
  <si>
    <t> 03.04.2002 23:05 </t>
  </si>
  <si>
    <t>2452368.464 </t>
  </si>
  <si>
    <t> 03.04.2002 23:08 </t>
  </si>
  <si>
    <t> P.Novotná </t>
  </si>
  <si>
    <t>OEJV 0074 </t>
  </si>
  <si>
    <t>2452426.670 </t>
  </si>
  <si>
    <t> 01.06.2002 04:04 </t>
  </si>
  <si>
    <t> 0.170 </t>
  </si>
  <si>
    <t>2452763.628 </t>
  </si>
  <si>
    <t> 04.05.2003 03:04 </t>
  </si>
  <si>
    <t> 0.172 </t>
  </si>
  <si>
    <t>2452812.6386 </t>
  </si>
  <si>
    <t> 22.06.2003 03:19 </t>
  </si>
  <si>
    <t> 0.1705 </t>
  </si>
  <si>
    <t>2453057.7000 </t>
  </si>
  <si>
    <t> 22.02.2004 04:48 </t>
  </si>
  <si>
    <t> 0.1728 </t>
  </si>
  <si>
    <t>2453541.695 </t>
  </si>
  <si>
    <t> 20.06.2005 04:40 </t>
  </si>
  <si>
    <t> 0.176 </t>
  </si>
  <si>
    <t>2453802.077 </t>
  </si>
  <si>
    <t> 07.03.2006 13:50 </t>
  </si>
  <si>
    <t> 0.183 </t>
  </si>
  <si>
    <t> K.Nagai et al. </t>
  </si>
  <si>
    <t>2453805.129 </t>
  </si>
  <si>
    <t> 10.03.2006 15:05 </t>
  </si>
  <si>
    <t>2453829.6423 </t>
  </si>
  <si>
    <t> 04.04.2006 03:24 </t>
  </si>
  <si>
    <t> 0.1791 </t>
  </si>
  <si>
    <t> V.Petriew </t>
  </si>
  <si>
    <t>2454172.7341 </t>
  </si>
  <si>
    <t> 13.03.2007 05:37 </t>
  </si>
  <si>
    <t> 0.1882 </t>
  </si>
  <si>
    <t>2454240.127 </t>
  </si>
  <si>
    <t> 19.05.2007 15:02 </t>
  </si>
  <si>
    <t> 0.190 </t>
  </si>
  <si>
    <t> M.Yutaka </t>
  </si>
  <si>
    <t>2454267.6901 </t>
  </si>
  <si>
    <t> 16.06.2007 04:33 </t>
  </si>
  <si>
    <t> 0.1838 </t>
  </si>
  <si>
    <t>2454871.150 </t>
  </si>
  <si>
    <t> 08.02.2009 15:36 </t>
  </si>
  <si>
    <t> 0.186 </t>
  </si>
  <si>
    <t> Y.Maeda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</si>
</sst>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"/>
    <numFmt numFmtId="168" formatCode="0.0000"/>
    <numFmt numFmtId="170" formatCode="d/mm/yyyy;@"/>
  </numFmts>
  <fonts count="18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81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>
      <alignment vertical="top"/>
    </xf>
    <xf numFmtId="0" fontId="2" fillId="0" borderId="0" xfId="0" applyFont="1" applyAlignment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167" fontId="2" fillId="0" borderId="0" xfId="0" applyNumberFormat="1" applyFont="1" applyFill="1" applyBorder="1" applyAlignment="1" applyProtection="1">
      <alignment horizontal="left" vertical="top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12" fillId="0" borderId="0" xfId="6" applyFont="1" applyAlignment="1">
      <alignment horizontal="left"/>
    </xf>
    <xf numFmtId="0" fontId="12" fillId="0" borderId="0" xfId="6" applyFont="1" applyBorder="1" applyAlignment="1">
      <alignment horizontal="center"/>
    </xf>
    <xf numFmtId="168" fontId="12" fillId="0" borderId="0" xfId="6" applyNumberFormat="1" applyFont="1" applyFill="1" applyBorder="1" applyAlignment="1" applyProtection="1">
      <alignment horizontal="left" vertical="top"/>
    </xf>
    <xf numFmtId="0" fontId="12" fillId="0" borderId="0" xfId="6" applyNumberFormat="1" applyFont="1" applyFill="1" applyBorder="1" applyAlignment="1" applyProtection="1">
      <alignment horizontal="left" vertical="top"/>
    </xf>
    <xf numFmtId="0" fontId="12" fillId="0" borderId="0" xfId="7" applyFont="1" applyAlignment="1">
      <alignment horizontal="center"/>
    </xf>
    <xf numFmtId="0" fontId="14" fillId="0" borderId="0" xfId="6" applyFont="1"/>
    <xf numFmtId="0" fontId="14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6" fillId="2" borderId="11" xfId="5" applyNumberFormat="1" applyFont="1" applyFill="1" applyBorder="1" applyAlignment="1" applyProtection="1">
      <alignment horizontal="right" vertical="top" wrapText="1"/>
    </xf>
    <xf numFmtId="170" fontId="0" fillId="0" borderId="0" xfId="0" applyNumberFormat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790728193859485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4659931030225"/>
          <c:y val="0.23734213889150713"/>
          <c:w val="0.82703547067719974"/>
          <c:h val="0.563292009635843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Active!$H$21:$H$450</c:f>
              <c:numCache>
                <c:formatCode>General</c:formatCode>
                <c:ptCount val="430"/>
                <c:pt idx="0">
                  <c:v>-0.48580860000220127</c:v>
                </c:pt>
                <c:pt idx="1">
                  <c:v>-0.494338800002879</c:v>
                </c:pt>
                <c:pt idx="2">
                  <c:v>-0.46582180000041262</c:v>
                </c:pt>
                <c:pt idx="3">
                  <c:v>-0.55744420000337414</c:v>
                </c:pt>
                <c:pt idx="4">
                  <c:v>-0.38036300000021583</c:v>
                </c:pt>
                <c:pt idx="5">
                  <c:v>-0.48733780000111437</c:v>
                </c:pt>
                <c:pt idx="6">
                  <c:v>-0.43988780000290717</c:v>
                </c:pt>
                <c:pt idx="7">
                  <c:v>-0.40203160000237403</c:v>
                </c:pt>
                <c:pt idx="8">
                  <c:v>-0.45838080000248738</c:v>
                </c:pt>
                <c:pt idx="9">
                  <c:v>-0.41937980000147945</c:v>
                </c:pt>
                <c:pt idx="10">
                  <c:v>-0.37871460000314983</c:v>
                </c:pt>
                <c:pt idx="11">
                  <c:v>-0.41152579999834416</c:v>
                </c:pt>
                <c:pt idx="12">
                  <c:v>-0.43039299999873037</c:v>
                </c:pt>
                <c:pt idx="13">
                  <c:v>-0.44420420000096783</c:v>
                </c:pt>
                <c:pt idx="14">
                  <c:v>-0.41883320000124513</c:v>
                </c:pt>
                <c:pt idx="15">
                  <c:v>-0.35431400000379654</c:v>
                </c:pt>
                <c:pt idx="16">
                  <c:v>-0.47579039999982342</c:v>
                </c:pt>
                <c:pt idx="17">
                  <c:v>-0.36527339999884134</c:v>
                </c:pt>
                <c:pt idx="18">
                  <c:v>-0.30571799999961513</c:v>
                </c:pt>
                <c:pt idx="19">
                  <c:v>-0.25950179999927059</c:v>
                </c:pt>
                <c:pt idx="20">
                  <c:v>-0.30407480000212672</c:v>
                </c:pt>
                <c:pt idx="21">
                  <c:v>-0.46232620000228053</c:v>
                </c:pt>
                <c:pt idx="22">
                  <c:v>-0.35590360000060173</c:v>
                </c:pt>
                <c:pt idx="23">
                  <c:v>-0.35733940000136499</c:v>
                </c:pt>
                <c:pt idx="24">
                  <c:v>-0.4209212000023399</c:v>
                </c:pt>
                <c:pt idx="25">
                  <c:v>-0.3089585999987321</c:v>
                </c:pt>
                <c:pt idx="26">
                  <c:v>-0.33014960000218707</c:v>
                </c:pt>
                <c:pt idx="27">
                  <c:v>-0.29105519999939133</c:v>
                </c:pt>
                <c:pt idx="28">
                  <c:v>-0.26105520000055549</c:v>
                </c:pt>
                <c:pt idx="29">
                  <c:v>-0.27700800000093295</c:v>
                </c:pt>
                <c:pt idx="30">
                  <c:v>-0.2794843999981822</c:v>
                </c:pt>
                <c:pt idx="31">
                  <c:v>-0.28267760000017006</c:v>
                </c:pt>
                <c:pt idx="32">
                  <c:v>-0.28291580000222893</c:v>
                </c:pt>
                <c:pt idx="33">
                  <c:v>-0.26049540000167326</c:v>
                </c:pt>
                <c:pt idx="34">
                  <c:v>-0.26306839999961085</c:v>
                </c:pt>
                <c:pt idx="35">
                  <c:v>-0.24338239999997313</c:v>
                </c:pt>
                <c:pt idx="36">
                  <c:v>-0.22324959999968996</c:v>
                </c:pt>
                <c:pt idx="37">
                  <c:v>-0.22910800000317977</c:v>
                </c:pt>
                <c:pt idx="38">
                  <c:v>-0.23306080000111251</c:v>
                </c:pt>
                <c:pt idx="39">
                  <c:v>-0.22839559999920311</c:v>
                </c:pt>
                <c:pt idx="40">
                  <c:v>-0.22140439999930095</c:v>
                </c:pt>
                <c:pt idx="41">
                  <c:v>-0.21741539999857196</c:v>
                </c:pt>
                <c:pt idx="42">
                  <c:v>-0.21189180000146735</c:v>
                </c:pt>
                <c:pt idx="43">
                  <c:v>-0.17370299999674899</c:v>
                </c:pt>
                <c:pt idx="44">
                  <c:v>-0.20232319999922765</c:v>
                </c:pt>
                <c:pt idx="45">
                  <c:v>-0.22256140000172309</c:v>
                </c:pt>
                <c:pt idx="46">
                  <c:v>-0.20079959999929997</c:v>
                </c:pt>
                <c:pt idx="47">
                  <c:v>-0.20403779999833205</c:v>
                </c:pt>
                <c:pt idx="48">
                  <c:v>-0.19737919999897713</c:v>
                </c:pt>
                <c:pt idx="49">
                  <c:v>-0.19461740000042482</c:v>
                </c:pt>
                <c:pt idx="50">
                  <c:v>-0.19566679999843473</c:v>
                </c:pt>
                <c:pt idx="51">
                  <c:v>-0.18723980000140727</c:v>
                </c:pt>
                <c:pt idx="52">
                  <c:v>-0.18472499999916181</c:v>
                </c:pt>
                <c:pt idx="53">
                  <c:v>-0.18610919999991893</c:v>
                </c:pt>
                <c:pt idx="54">
                  <c:v>-0.18934740000258898</c:v>
                </c:pt>
                <c:pt idx="55">
                  <c:v>-0.17840779999824008</c:v>
                </c:pt>
                <c:pt idx="56">
                  <c:v>-0.14355279999654158</c:v>
                </c:pt>
                <c:pt idx="57">
                  <c:v>-0.11513579999882495</c:v>
                </c:pt>
                <c:pt idx="58">
                  <c:v>-9.5946999994339421E-2</c:v>
                </c:pt>
                <c:pt idx="59">
                  <c:v>-0.11167260000365786</c:v>
                </c:pt>
                <c:pt idx="61">
                  <c:v>-0.1327713999999105</c:v>
                </c:pt>
                <c:pt idx="63">
                  <c:v>-0.12958920000528451</c:v>
                </c:pt>
                <c:pt idx="64">
                  <c:v>-0.1238768000039272</c:v>
                </c:pt>
                <c:pt idx="65">
                  <c:v>-0.11787680000270484</c:v>
                </c:pt>
                <c:pt idx="69">
                  <c:v>-6.7776600000797771E-2</c:v>
                </c:pt>
                <c:pt idx="70">
                  <c:v>-6.651140000030864E-2</c:v>
                </c:pt>
                <c:pt idx="79">
                  <c:v>-9.0900000213878229E-4</c:v>
                </c:pt>
                <c:pt idx="80">
                  <c:v>-3.1110000054468401E-3</c:v>
                </c:pt>
                <c:pt idx="114">
                  <c:v>2.1443199999339413E-2</c:v>
                </c:pt>
                <c:pt idx="264">
                  <c:v>9.0942000002542045E-2</c:v>
                </c:pt>
                <c:pt idx="265">
                  <c:v>9.130379999987781E-2</c:v>
                </c:pt>
                <c:pt idx="273">
                  <c:v>9.2368999998143408E-2</c:v>
                </c:pt>
                <c:pt idx="276">
                  <c:v>0.1003636000023107</c:v>
                </c:pt>
                <c:pt idx="277">
                  <c:v>9.9887199998192955E-2</c:v>
                </c:pt>
                <c:pt idx="280">
                  <c:v>0.10149059999821475</c:v>
                </c:pt>
                <c:pt idx="285">
                  <c:v>0.10388280000188388</c:v>
                </c:pt>
                <c:pt idx="288">
                  <c:v>8.8729100003547501E-2</c:v>
                </c:pt>
                <c:pt idx="289">
                  <c:v>0.10572910000337288</c:v>
                </c:pt>
                <c:pt idx="290">
                  <c:v>0.10872910000034608</c:v>
                </c:pt>
                <c:pt idx="291">
                  <c:v>0.10872910000034608</c:v>
                </c:pt>
                <c:pt idx="293">
                  <c:v>0.11805179999646498</c:v>
                </c:pt>
                <c:pt idx="302">
                  <c:v>0.12489700001606252</c:v>
                </c:pt>
                <c:pt idx="307">
                  <c:v>0.12056219999794848</c:v>
                </c:pt>
                <c:pt idx="319">
                  <c:v>0.13229839999985415</c:v>
                </c:pt>
                <c:pt idx="320">
                  <c:v>0.13306020000163699</c:v>
                </c:pt>
                <c:pt idx="322">
                  <c:v>0.14262460000463761</c:v>
                </c:pt>
                <c:pt idx="338">
                  <c:v>0.14892869998584501</c:v>
                </c:pt>
                <c:pt idx="339">
                  <c:v>0.14892870000767289</c:v>
                </c:pt>
                <c:pt idx="340">
                  <c:v>0.15192870001192205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4F-4635-9D45-0442A13C55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Active!$I$21:$I$450</c:f>
              <c:numCache>
                <c:formatCode>General</c:formatCode>
                <c:ptCount val="430"/>
                <c:pt idx="60">
                  <c:v>-0.11453319999418454</c:v>
                </c:pt>
                <c:pt idx="62">
                  <c:v>-0.11677140000392683</c:v>
                </c:pt>
                <c:pt idx="66">
                  <c:v>-0.11746300000231713</c:v>
                </c:pt>
                <c:pt idx="67">
                  <c:v>-0.10561560000496684</c:v>
                </c:pt>
                <c:pt idx="68">
                  <c:v>-9.6615599999495316E-2</c:v>
                </c:pt>
                <c:pt idx="71">
                  <c:v>-4.3988999997964129E-2</c:v>
                </c:pt>
                <c:pt idx="72">
                  <c:v>-3.7988999996741768E-2</c:v>
                </c:pt>
                <c:pt idx="73">
                  <c:v>-2.0107600001210812E-2</c:v>
                </c:pt>
                <c:pt idx="74">
                  <c:v>-1.8107600000803359E-2</c:v>
                </c:pt>
                <c:pt idx="75">
                  <c:v>-4.6806000027572736E-3</c:v>
                </c:pt>
                <c:pt idx="76">
                  <c:v>-8.8260000484297052E-4</c:v>
                </c:pt>
                <c:pt idx="77">
                  <c:v>-2.1895800004131161E-2</c:v>
                </c:pt>
                <c:pt idx="78">
                  <c:v>-4.1834000003291294E-3</c:v>
                </c:pt>
                <c:pt idx="81">
                  <c:v>1.9888999995600898E-2</c:v>
                </c:pt>
                <c:pt idx="82">
                  <c:v>-8.1604000006336719E-3</c:v>
                </c:pt>
                <c:pt idx="83">
                  <c:v>4.8396000056527555E-3</c:v>
                </c:pt>
                <c:pt idx="84">
                  <c:v>4.8396000056527555E-3</c:v>
                </c:pt>
                <c:pt idx="85">
                  <c:v>7.8396000026259571E-3</c:v>
                </c:pt>
                <c:pt idx="86">
                  <c:v>1.3839600003848318E-2</c:v>
                </c:pt>
                <c:pt idx="87">
                  <c:v>4.6013999963179231E-3</c:v>
                </c:pt>
                <c:pt idx="88">
                  <c:v>7.6014000005670823E-3</c:v>
                </c:pt>
                <c:pt idx="89">
                  <c:v>2.1060000290162861E-4</c:v>
                </c:pt>
                <c:pt idx="90">
                  <c:v>1.1210600001504645E-2</c:v>
                </c:pt>
                <c:pt idx="91">
                  <c:v>1.2970200004929211E-2</c:v>
                </c:pt>
                <c:pt idx="92">
                  <c:v>1.3579400001617614E-2</c:v>
                </c:pt>
                <c:pt idx="93">
                  <c:v>3.2624400002532639E-2</c:v>
                </c:pt>
                <c:pt idx="94">
                  <c:v>4.1001999998115934E-2</c:v>
                </c:pt>
                <c:pt idx="95">
                  <c:v>9.9540000519482419E-4</c:v>
                </c:pt>
                <c:pt idx="96">
                  <c:v>1.770780000515515E-2</c:v>
                </c:pt>
                <c:pt idx="97">
                  <c:v>1.3729999991483055E-3</c:v>
                </c:pt>
                <c:pt idx="98">
                  <c:v>8.8965999966603704E-3</c:v>
                </c:pt>
                <c:pt idx="99">
                  <c:v>1.142019999679178E-2</c:v>
                </c:pt>
                <c:pt idx="100">
                  <c:v>1.3555200006521773E-2</c:v>
                </c:pt>
                <c:pt idx="101">
                  <c:v>6.3104000000748783E-3</c:v>
                </c:pt>
                <c:pt idx="102">
                  <c:v>-4.5743399998173118E-2</c:v>
                </c:pt>
                <c:pt idx="103">
                  <c:v>-9.4580000004498288E-3</c:v>
                </c:pt>
                <c:pt idx="105">
                  <c:v>6.3038000007509254E-3</c:v>
                </c:pt>
                <c:pt idx="106">
                  <c:v>1.2303800001973286E-2</c:v>
                </c:pt>
                <c:pt idx="107">
                  <c:v>-2.6490000018384308E-3</c:v>
                </c:pt>
                <c:pt idx="108">
                  <c:v>7.7307999963522889E-3</c:v>
                </c:pt>
                <c:pt idx="109">
                  <c:v>4.7539799998048693E-2</c:v>
                </c:pt>
                <c:pt idx="110">
                  <c:v>-2.6983999996446073E-3</c:v>
                </c:pt>
                <c:pt idx="111">
                  <c:v>2.0301599994127173E-2</c:v>
                </c:pt>
                <c:pt idx="112">
                  <c:v>-9.936599999491591E-3</c:v>
                </c:pt>
                <c:pt idx="113">
                  <c:v>1.4432000025408342E-3</c:v>
                </c:pt>
                <c:pt idx="115">
                  <c:v>-1.2702800006081816E-2</c:v>
                </c:pt>
                <c:pt idx="116">
                  <c:v>-2.870940000138944E-2</c:v>
                </c:pt>
                <c:pt idx="117">
                  <c:v>-1.4733999996678904E-3</c:v>
                </c:pt>
                <c:pt idx="118">
                  <c:v>-1.3387799997872207E-2</c:v>
                </c:pt>
                <c:pt idx="120">
                  <c:v>-8.9608000052976422E-3</c:v>
                </c:pt>
                <c:pt idx="121">
                  <c:v>3.0391999971470796E-3</c:v>
                </c:pt>
                <c:pt idx="122">
                  <c:v>-9.1990000000805594E-3</c:v>
                </c:pt>
                <c:pt idx="123">
                  <c:v>-6.1989999958314002E-3</c:v>
                </c:pt>
                <c:pt idx="124">
                  <c:v>-4.1989999954239465E-3</c:v>
                </c:pt>
                <c:pt idx="125">
                  <c:v>3.8009999989299104E-3</c:v>
                </c:pt>
                <c:pt idx="126">
                  <c:v>-1.3771999998425599E-2</c:v>
                </c:pt>
                <c:pt idx="127">
                  <c:v>-1.0010199999669567E-2</c:v>
                </c:pt>
                <c:pt idx="128">
                  <c:v>-7.0101999954204075E-3</c:v>
                </c:pt>
                <c:pt idx="131">
                  <c:v>-1.1016800002835225E-2</c:v>
                </c:pt>
                <c:pt idx="132">
                  <c:v>2.7878000037162565E-3</c:v>
                </c:pt>
                <c:pt idx="133">
                  <c:v>-2.4504000029992312E-3</c:v>
                </c:pt>
                <c:pt idx="134">
                  <c:v>-1.5023399995698128E-2</c:v>
                </c:pt>
                <c:pt idx="135">
                  <c:v>1.9766000041272491E-3</c:v>
                </c:pt>
                <c:pt idx="137">
                  <c:v>-3.2199997804127634E-5</c:v>
                </c:pt>
                <c:pt idx="138">
                  <c:v>-2.7039999986300245E-4</c:v>
                </c:pt>
                <c:pt idx="139">
                  <c:v>-1.7468000005465001E-3</c:v>
                </c:pt>
                <c:pt idx="140">
                  <c:v>-9.6052000008057803E-3</c:v>
                </c:pt>
                <c:pt idx="141">
                  <c:v>-1.6843400000652764E-2</c:v>
                </c:pt>
                <c:pt idx="142">
                  <c:v>7.1565999969607219E-3</c:v>
                </c:pt>
                <c:pt idx="143">
                  <c:v>9.1565999973681755E-3</c:v>
                </c:pt>
                <c:pt idx="144">
                  <c:v>-6.9488000008277595E-3</c:v>
                </c:pt>
                <c:pt idx="145">
                  <c:v>-2.6161999994656071E-3</c:v>
                </c:pt>
                <c:pt idx="146">
                  <c:v>-6.1619999905815348E-4</c:v>
                </c:pt>
                <c:pt idx="147">
                  <c:v>2.145600003132131E-3</c:v>
                </c:pt>
                <c:pt idx="149">
                  <c:v>-4.5400003727991134E-5</c:v>
                </c:pt>
                <c:pt idx="151">
                  <c:v>-3.1419999941135757E-3</c:v>
                </c:pt>
                <c:pt idx="152">
                  <c:v>-1.2380200001643971E-2</c:v>
                </c:pt>
                <c:pt idx="153">
                  <c:v>-3.7215999982436188E-3</c:v>
                </c:pt>
                <c:pt idx="154">
                  <c:v>1.3040199999522883E-2</c:v>
                </c:pt>
                <c:pt idx="155">
                  <c:v>1.6038000001572073E-2</c:v>
                </c:pt>
                <c:pt idx="156">
                  <c:v>3.3706000031088479E-3</c:v>
                </c:pt>
                <c:pt idx="157">
                  <c:v>9.1324000022723339E-3</c:v>
                </c:pt>
                <c:pt idx="158">
                  <c:v>-6.1057999992044643E-3</c:v>
                </c:pt>
                <c:pt idx="159">
                  <c:v>1.6000000032363459E-3</c:v>
                </c:pt>
                <c:pt idx="160">
                  <c:v>5.6000000040512532E-3</c:v>
                </c:pt>
                <c:pt idx="161">
                  <c:v>-1.7348000037600286E-3</c:v>
                </c:pt>
                <c:pt idx="162">
                  <c:v>8.2651999982772395E-3</c:v>
                </c:pt>
                <c:pt idx="163">
                  <c:v>2.7000001864507794E-5</c:v>
                </c:pt>
                <c:pt idx="164">
                  <c:v>-4.06959999963874E-3</c:v>
                </c:pt>
                <c:pt idx="165">
                  <c:v>-3.0780000088270754E-4</c:v>
                </c:pt>
                <c:pt idx="166">
                  <c:v>-1.0166200001549441E-2</c:v>
                </c:pt>
                <c:pt idx="167">
                  <c:v>4.6428000059677288E-3</c:v>
                </c:pt>
                <c:pt idx="168">
                  <c:v>-2.698600001167506E-3</c:v>
                </c:pt>
                <c:pt idx="169">
                  <c:v>6.6789999982574955E-3</c:v>
                </c:pt>
                <c:pt idx="170">
                  <c:v>8.6789999986649491E-3</c:v>
                </c:pt>
                <c:pt idx="171">
                  <c:v>1.2056600004143547E-2</c:v>
                </c:pt>
                <c:pt idx="172">
                  <c:v>2.4769999945419841E-3</c:v>
                </c:pt>
                <c:pt idx="173">
                  <c:v>-3.9713999998639338E-2</c:v>
                </c:pt>
                <c:pt idx="174">
                  <c:v>9.427600001799874E-3</c:v>
                </c:pt>
                <c:pt idx="175">
                  <c:v>-5.0487999978940934E-3</c:v>
                </c:pt>
                <c:pt idx="176">
                  <c:v>4.9983999997493811E-3</c:v>
                </c:pt>
                <c:pt idx="177">
                  <c:v>-1.66218000013032E-2</c:v>
                </c:pt>
                <c:pt idx="179">
                  <c:v>-2.709820000018226E-2</c:v>
                </c:pt>
                <c:pt idx="180">
                  <c:v>1.94240000564605E-3</c:v>
                </c:pt>
                <c:pt idx="181">
                  <c:v>-5.5855999962659553E-3</c:v>
                </c:pt>
                <c:pt idx="182">
                  <c:v>5.9851999976672232E-3</c:v>
                </c:pt>
                <c:pt idx="183">
                  <c:v>-2.5299999833805487E-4</c:v>
                </c:pt>
                <c:pt idx="186">
                  <c:v>7.854000068618916E-4</c:v>
                </c:pt>
                <c:pt idx="189">
                  <c:v>6.594400001631584E-3</c:v>
                </c:pt>
                <c:pt idx="190">
                  <c:v>-1.3025799999013543E-2</c:v>
                </c:pt>
                <c:pt idx="191">
                  <c:v>-4.0258000008179806E-3</c:v>
                </c:pt>
                <c:pt idx="193">
                  <c:v>1.5974199995980598E-2</c:v>
                </c:pt>
                <c:pt idx="195">
                  <c:v>2.3068000009516254E-3</c:v>
                </c:pt>
                <c:pt idx="196">
                  <c:v>-5.836999996972736E-3</c:v>
                </c:pt>
                <c:pt idx="198">
                  <c:v>6.1629999981960282E-3</c:v>
                </c:pt>
                <c:pt idx="199">
                  <c:v>7.1630000020377338E-3</c:v>
                </c:pt>
                <c:pt idx="200">
                  <c:v>-5.0751999951899052E-3</c:v>
                </c:pt>
                <c:pt idx="201">
                  <c:v>-2.3134000002755783E-3</c:v>
                </c:pt>
                <c:pt idx="202">
                  <c:v>-4.706400002760347E-3</c:v>
                </c:pt>
                <c:pt idx="203">
                  <c:v>3.9028000028338283E-3</c:v>
                </c:pt>
                <c:pt idx="204">
                  <c:v>4.6645999973407015E-3</c:v>
                </c:pt>
                <c:pt idx="205">
                  <c:v>1.8329800004721619E-2</c:v>
                </c:pt>
                <c:pt idx="207">
                  <c:v>7.4625999986892566E-3</c:v>
                </c:pt>
                <c:pt idx="210">
                  <c:v>1.312780000444036E-2</c:v>
                </c:pt>
                <c:pt idx="211">
                  <c:v>1.6651400001137517E-2</c:v>
                </c:pt>
                <c:pt idx="213">
                  <c:v>7.7930000043124892E-3</c:v>
                </c:pt>
                <c:pt idx="214">
                  <c:v>3.4109999978682026E-3</c:v>
                </c:pt>
                <c:pt idx="215">
                  <c:v>9.0674000020953827E-3</c:v>
                </c:pt>
                <c:pt idx="216">
                  <c:v>9.5416000040131621E-3</c:v>
                </c:pt>
                <c:pt idx="217">
                  <c:v>1.7827000003308058E-2</c:v>
                </c:pt>
                <c:pt idx="218">
                  <c:v>3.2200200002989732E-2</c:v>
                </c:pt>
                <c:pt idx="220">
                  <c:v>3.4247399999003392E-2</c:v>
                </c:pt>
                <c:pt idx="221">
                  <c:v>2.477099999669008E-2</c:v>
                </c:pt>
                <c:pt idx="222">
                  <c:v>2.9770999994070735E-2</c:v>
                </c:pt>
                <c:pt idx="224">
                  <c:v>3.5674400001880713E-2</c:v>
                </c:pt>
                <c:pt idx="225">
                  <c:v>3.772160000517033E-2</c:v>
                </c:pt>
                <c:pt idx="226">
                  <c:v>2.3339599996688776E-2</c:v>
                </c:pt>
                <c:pt idx="227">
                  <c:v>3.9339599999948405E-2</c:v>
                </c:pt>
                <c:pt idx="229">
                  <c:v>5.1760000002104789E-2</c:v>
                </c:pt>
                <c:pt idx="230">
                  <c:v>4.1045400001166854E-2</c:v>
                </c:pt>
                <c:pt idx="232">
                  <c:v>4.0996000003360678E-2</c:v>
                </c:pt>
                <c:pt idx="233">
                  <c:v>4.3757799998275004E-2</c:v>
                </c:pt>
                <c:pt idx="234">
                  <c:v>5.7508599995344412E-2</c:v>
                </c:pt>
                <c:pt idx="236">
                  <c:v>5.9794000000692904E-2</c:v>
                </c:pt>
                <c:pt idx="237">
                  <c:v>5.8888399995339569E-2</c:v>
                </c:pt>
                <c:pt idx="238">
                  <c:v>6.1124399995605927E-2</c:v>
                </c:pt>
                <c:pt idx="239">
                  <c:v>7.1124399997643195E-2</c:v>
                </c:pt>
                <c:pt idx="240">
                  <c:v>7.0684199999959674E-2</c:v>
                </c:pt>
                <c:pt idx="257">
                  <c:v>5.8909200000925921E-2</c:v>
                </c:pt>
                <c:pt idx="266">
                  <c:v>8.1327400002919603E-2</c:v>
                </c:pt>
                <c:pt idx="267">
                  <c:v>9.7612799996568356E-2</c:v>
                </c:pt>
                <c:pt idx="268">
                  <c:v>8.1707200006349012E-2</c:v>
                </c:pt>
                <c:pt idx="269">
                  <c:v>8.9707200000702869E-2</c:v>
                </c:pt>
                <c:pt idx="272">
                  <c:v>7.5469000003067777E-2</c:v>
                </c:pt>
                <c:pt idx="274">
                  <c:v>9.2469000002893154E-2</c:v>
                </c:pt>
                <c:pt idx="275">
                  <c:v>0.10146900000108872</c:v>
                </c:pt>
                <c:pt idx="282">
                  <c:v>8.7076000003435183E-2</c:v>
                </c:pt>
                <c:pt idx="283">
                  <c:v>8.3455799998773728E-2</c:v>
                </c:pt>
                <c:pt idx="284">
                  <c:v>0.13045579999743495</c:v>
                </c:pt>
                <c:pt idx="286">
                  <c:v>0.11782680000032997</c:v>
                </c:pt>
                <c:pt idx="295">
                  <c:v>0.10724060000211466</c:v>
                </c:pt>
                <c:pt idx="296">
                  <c:v>0.12324059999809833</c:v>
                </c:pt>
                <c:pt idx="300">
                  <c:v>0.12313520000316203</c:v>
                </c:pt>
                <c:pt idx="301">
                  <c:v>0.12489700000151061</c:v>
                </c:pt>
                <c:pt idx="303">
                  <c:v>0.10842060000140918</c:v>
                </c:pt>
                <c:pt idx="304">
                  <c:v>0.11594419999892125</c:v>
                </c:pt>
                <c:pt idx="305">
                  <c:v>0.13375320000341162</c:v>
                </c:pt>
                <c:pt idx="306">
                  <c:v>0.12080040000000736</c:v>
                </c:pt>
                <c:pt idx="312">
                  <c:v>0.12084760000288952</c:v>
                </c:pt>
                <c:pt idx="313">
                  <c:v>9.5133000002533663E-2</c:v>
                </c:pt>
                <c:pt idx="317">
                  <c:v>0.12279819999821484</c:v>
                </c:pt>
                <c:pt idx="321">
                  <c:v>0.14134560000093188</c:v>
                </c:pt>
                <c:pt idx="323">
                  <c:v>0.15500340000289725</c:v>
                </c:pt>
                <c:pt idx="324">
                  <c:v>0.13233380000019679</c:v>
                </c:pt>
                <c:pt idx="325">
                  <c:v>0.14833379999618046</c:v>
                </c:pt>
                <c:pt idx="326">
                  <c:v>0.15333380000083707</c:v>
                </c:pt>
                <c:pt idx="327">
                  <c:v>0.14109560000360943</c:v>
                </c:pt>
                <c:pt idx="328">
                  <c:v>0.15538100000412669</c:v>
                </c:pt>
                <c:pt idx="329">
                  <c:v>0.16138100000534905</c:v>
                </c:pt>
                <c:pt idx="330">
                  <c:v>0.15914280000288272</c:v>
                </c:pt>
                <c:pt idx="331">
                  <c:v>0.14194300000235671</c:v>
                </c:pt>
                <c:pt idx="332">
                  <c:v>0.16113180000684224</c:v>
                </c:pt>
                <c:pt idx="333">
                  <c:v>0.16794079999817768</c:v>
                </c:pt>
                <c:pt idx="334">
                  <c:v>0.15446439999504946</c:v>
                </c:pt>
                <c:pt idx="335">
                  <c:v>0.14308240000536898</c:v>
                </c:pt>
                <c:pt idx="336">
                  <c:v>0.15565320000314387</c:v>
                </c:pt>
                <c:pt idx="337">
                  <c:v>0.16269160000229022</c:v>
                </c:pt>
                <c:pt idx="341">
                  <c:v>0.16491660000610864</c:v>
                </c:pt>
                <c:pt idx="342">
                  <c:v>0.17967839999619173</c:v>
                </c:pt>
                <c:pt idx="343">
                  <c:v>0.17386719999922207</c:v>
                </c:pt>
                <c:pt idx="345">
                  <c:v>0.16339080000034301</c:v>
                </c:pt>
                <c:pt idx="347">
                  <c:v>0.16986500000348315</c:v>
                </c:pt>
                <c:pt idx="349">
                  <c:v>0.18157300000166288</c:v>
                </c:pt>
                <c:pt idx="351">
                  <c:v>0.15795060000527883</c:v>
                </c:pt>
                <c:pt idx="352">
                  <c:v>0.17166300000099</c:v>
                </c:pt>
                <c:pt idx="354">
                  <c:v>0.17279579999740236</c:v>
                </c:pt>
                <c:pt idx="356">
                  <c:v>0.18291319999843836</c:v>
                </c:pt>
                <c:pt idx="357">
                  <c:v>0.17167500000505242</c:v>
                </c:pt>
                <c:pt idx="360">
                  <c:v>0.18985059999977238</c:v>
                </c:pt>
                <c:pt idx="363">
                  <c:v>0.18578140000317944</c:v>
                </c:pt>
                <c:pt idx="367">
                  <c:v>0.19232580000243615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4F-4635-9D45-0442A13C558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Active!$J$21:$J$450</c:f>
              <c:numCache>
                <c:formatCode>General</c:formatCode>
                <c:ptCount val="430"/>
                <c:pt idx="104">
                  <c:v>-2.0580000054906122E-3</c:v>
                </c:pt>
                <c:pt idx="119">
                  <c:v>6.1219999770401046E-4</c:v>
                </c:pt>
                <c:pt idx="129">
                  <c:v>2.8898000018671155E-3</c:v>
                </c:pt>
                <c:pt idx="136">
                  <c:v>3.2766000003903173E-3</c:v>
                </c:pt>
                <c:pt idx="148">
                  <c:v>2.2456000006059185E-3</c:v>
                </c:pt>
                <c:pt idx="150">
                  <c:v>2.9546000005211681E-3</c:v>
                </c:pt>
                <c:pt idx="178">
                  <c:v>4.3781999993370846E-3</c:v>
                </c:pt>
                <c:pt idx="184">
                  <c:v>1.709550000668969E-2</c:v>
                </c:pt>
                <c:pt idx="185">
                  <c:v>0</c:v>
                </c:pt>
                <c:pt idx="187">
                  <c:v>-4.2291999998269603E-3</c:v>
                </c:pt>
                <c:pt idx="188">
                  <c:v>-3.0674000008730218E-3</c:v>
                </c:pt>
                <c:pt idx="192">
                  <c:v>-3.2257999991998076E-3</c:v>
                </c:pt>
                <c:pt idx="194">
                  <c:v>-4.5403999974951148E-3</c:v>
                </c:pt>
                <c:pt idx="197">
                  <c:v>-4.6369999981834553E-3</c:v>
                </c:pt>
                <c:pt idx="206">
                  <c:v>-6.9227999993017875E-3</c:v>
                </c:pt>
                <c:pt idx="208">
                  <c:v>1.6080600005807355E-2</c:v>
                </c:pt>
                <c:pt idx="209">
                  <c:v>7.4042000051122159E-3</c:v>
                </c:pt>
                <c:pt idx="212">
                  <c:v>2.7269399994111154E-2</c:v>
                </c:pt>
                <c:pt idx="223">
                  <c:v>3.1789000000571832E-2</c:v>
                </c:pt>
                <c:pt idx="231">
                  <c:v>4.1245400003390387E-2</c:v>
                </c:pt>
                <c:pt idx="235">
                  <c:v>5.7832200000120793E-2</c:v>
                </c:pt>
                <c:pt idx="242">
                  <c:v>8.1882200000109151E-2</c:v>
                </c:pt>
                <c:pt idx="243">
                  <c:v>8.1882200000109151E-2</c:v>
                </c:pt>
                <c:pt idx="244">
                  <c:v>8.1892199996218551E-2</c:v>
                </c:pt>
                <c:pt idx="245">
                  <c:v>8.1982199997582939E-2</c:v>
                </c:pt>
                <c:pt idx="246">
                  <c:v>8.2002199997077696E-2</c:v>
                </c:pt>
                <c:pt idx="247">
                  <c:v>8.0394000004162081E-2</c:v>
                </c:pt>
                <c:pt idx="248">
                  <c:v>8.0443999999260996E-2</c:v>
                </c:pt>
                <c:pt idx="249">
                  <c:v>8.0644000001484528E-2</c:v>
                </c:pt>
                <c:pt idx="250">
                  <c:v>8.1044000005931593E-2</c:v>
                </c:pt>
                <c:pt idx="251">
                  <c:v>8.2244000004720874E-2</c:v>
                </c:pt>
                <c:pt idx="252">
                  <c:v>8.2443999999668449E-2</c:v>
                </c:pt>
                <c:pt idx="253">
                  <c:v>8.2544000004418194E-2</c:v>
                </c:pt>
                <c:pt idx="254">
                  <c:v>8.2944000001589302E-2</c:v>
                </c:pt>
                <c:pt idx="255">
                  <c:v>8.2174800001666881E-2</c:v>
                </c:pt>
                <c:pt idx="256">
                  <c:v>8.2214800000656396E-2</c:v>
                </c:pt>
                <c:pt idx="258">
                  <c:v>8.2524999997986015E-2</c:v>
                </c:pt>
                <c:pt idx="260">
                  <c:v>8.9453200002026279E-2</c:v>
                </c:pt>
                <c:pt idx="261">
                  <c:v>8.9853199999197386E-2</c:v>
                </c:pt>
                <c:pt idx="262">
                  <c:v>9.0053200001420919E-2</c:v>
                </c:pt>
                <c:pt idx="263">
                  <c:v>9.0053200001420919E-2</c:v>
                </c:pt>
                <c:pt idx="270">
                  <c:v>9.4607200000609737E-2</c:v>
                </c:pt>
                <c:pt idx="271">
                  <c:v>0.10450720000517322</c:v>
                </c:pt>
                <c:pt idx="278">
                  <c:v>0.10026700000162236</c:v>
                </c:pt>
                <c:pt idx="279">
                  <c:v>0.10096699999849079</c:v>
                </c:pt>
                <c:pt idx="281">
                  <c:v>0.10579059999872698</c:v>
                </c:pt>
                <c:pt idx="287">
                  <c:v>8.8015600005746819E-2</c:v>
                </c:pt>
                <c:pt idx="292">
                  <c:v>0.11635179999575485</c:v>
                </c:pt>
                <c:pt idx="294">
                  <c:v>0.1042405999978655</c:v>
                </c:pt>
                <c:pt idx="297">
                  <c:v>0.10776420000183862</c:v>
                </c:pt>
                <c:pt idx="298">
                  <c:v>0.11656419999781065</c:v>
                </c:pt>
                <c:pt idx="308">
                  <c:v>0.12176219999673776</c:v>
                </c:pt>
                <c:pt idx="309">
                  <c:v>0.12206219999643508</c:v>
                </c:pt>
                <c:pt idx="310">
                  <c:v>0.1270622000010917</c:v>
                </c:pt>
                <c:pt idx="311">
                  <c:v>0.1274621999982628</c:v>
                </c:pt>
                <c:pt idx="314">
                  <c:v>0.12335100000200327</c:v>
                </c:pt>
                <c:pt idx="315">
                  <c:v>0.12491280000540428</c:v>
                </c:pt>
                <c:pt idx="316">
                  <c:v>0.12931280000339029</c:v>
                </c:pt>
                <c:pt idx="318">
                  <c:v>0.12523979999969015</c:v>
                </c:pt>
                <c:pt idx="348">
                  <c:v>0.16790780000155792</c:v>
                </c:pt>
                <c:pt idx="364">
                  <c:v>0.19454820000100881</c:v>
                </c:pt>
                <c:pt idx="366">
                  <c:v>0.1938640000007581</c:v>
                </c:pt>
                <c:pt idx="370">
                  <c:v>0.19483220000256551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4F-4635-9D45-0442A13C558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Active!$K$21:$K$450</c:f>
              <c:numCache>
                <c:formatCode>General</c:formatCode>
                <c:ptCount val="430"/>
                <c:pt idx="344">
                  <c:v>0.16192899999441579</c:v>
                </c:pt>
                <c:pt idx="346">
                  <c:v>0.16629079999984242</c:v>
                </c:pt>
                <c:pt idx="350">
                  <c:v>0.16632700000627665</c:v>
                </c:pt>
                <c:pt idx="353">
                  <c:v>0.17045179999695392</c:v>
                </c:pt>
                <c:pt idx="355">
                  <c:v>0.17616019999695709</c:v>
                </c:pt>
                <c:pt idx="358">
                  <c:v>0.17906940000102622</c:v>
                </c:pt>
                <c:pt idx="359">
                  <c:v>0.18819100000109756</c:v>
                </c:pt>
                <c:pt idx="361">
                  <c:v>0.18380679999972926</c:v>
                </c:pt>
                <c:pt idx="362">
                  <c:v>0.18507780000072671</c:v>
                </c:pt>
                <c:pt idx="365">
                  <c:v>0.19394879999890691</c:v>
                </c:pt>
                <c:pt idx="369">
                  <c:v>0.1957788000072469</c:v>
                </c:pt>
                <c:pt idx="371">
                  <c:v>0.20523020000109682</c:v>
                </c:pt>
                <c:pt idx="372">
                  <c:v>0.20151559999794699</c:v>
                </c:pt>
                <c:pt idx="373">
                  <c:v>0.21972600000299281</c:v>
                </c:pt>
                <c:pt idx="374">
                  <c:v>0.22555540000757901</c:v>
                </c:pt>
                <c:pt idx="375">
                  <c:v>0.22902400000748457</c:v>
                </c:pt>
                <c:pt idx="376">
                  <c:v>0.22944200000347337</c:v>
                </c:pt>
                <c:pt idx="377">
                  <c:v>0.23070380000717705</c:v>
                </c:pt>
                <c:pt idx="378">
                  <c:v>0.2357454000011785</c:v>
                </c:pt>
                <c:pt idx="379">
                  <c:v>0.23980740000115475</c:v>
                </c:pt>
                <c:pt idx="380">
                  <c:v>0.22751979999884497</c:v>
                </c:pt>
                <c:pt idx="381">
                  <c:v>0.19332820000272477</c:v>
                </c:pt>
                <c:pt idx="382">
                  <c:v>0.12224760000390233</c:v>
                </c:pt>
                <c:pt idx="383">
                  <c:v>0.18814820000261534</c:v>
                </c:pt>
                <c:pt idx="384">
                  <c:v>0.1957888000033563</c:v>
                </c:pt>
                <c:pt idx="385">
                  <c:v>0.21899600000324426</c:v>
                </c:pt>
                <c:pt idx="386">
                  <c:v>0.22872400000778725</c:v>
                </c:pt>
                <c:pt idx="387">
                  <c:v>0.2395673999999417</c:v>
                </c:pt>
                <c:pt idx="388">
                  <c:v>1.2979400002222974E-2</c:v>
                </c:pt>
                <c:pt idx="389">
                  <c:v>4.9539799998456147E-2</c:v>
                </c:pt>
                <c:pt idx="390">
                  <c:v>-1.2536599999293685E-2</c:v>
                </c:pt>
                <c:pt idx="391">
                  <c:v>-2.3219999275170267E-4</c:v>
                </c:pt>
                <c:pt idx="392">
                  <c:v>-1.2703999964287505E-3</c:v>
                </c:pt>
                <c:pt idx="393">
                  <c:v>1.2245999969309196E-3</c:v>
                </c:pt>
                <c:pt idx="394">
                  <c:v>1.5738000001874752E-2</c:v>
                </c:pt>
                <c:pt idx="395">
                  <c:v>1.9984000027761795E-3</c:v>
                </c:pt>
                <c:pt idx="396">
                  <c:v>-2.2575999973923899E-3</c:v>
                </c:pt>
                <c:pt idx="397">
                  <c:v>6.285200004640501E-3</c:v>
                </c:pt>
                <c:pt idx="398">
                  <c:v>2.5470000036875717E-3</c:v>
                </c:pt>
                <c:pt idx="399">
                  <c:v>7.2943999985000119E-3</c:v>
                </c:pt>
                <c:pt idx="400">
                  <c:v>1.4967999959480949E-3</c:v>
                </c:pt>
                <c:pt idx="401">
                  <c:v>-3.3064000017475337E-3</c:v>
                </c:pt>
                <c:pt idx="402">
                  <c:v>1.5729800004919525E-2</c:v>
                </c:pt>
                <c:pt idx="403">
                  <c:v>8.9625999971758574E-3</c:v>
                </c:pt>
                <c:pt idx="404">
                  <c:v>1.8327000005228911E-2</c:v>
                </c:pt>
                <c:pt idx="405">
                  <c:v>3.5147399998095352E-2</c:v>
                </c:pt>
                <c:pt idx="406">
                  <c:v>3.6194400003296323E-2</c:v>
                </c:pt>
                <c:pt idx="407">
                  <c:v>5.296000000089407E-2</c:v>
                </c:pt>
                <c:pt idx="408">
                  <c:v>3.8796000000729691E-2</c:v>
                </c:pt>
                <c:pt idx="409">
                  <c:v>4.2857799999183044E-2</c:v>
                </c:pt>
                <c:pt idx="410">
                  <c:v>5.9994000002916437E-2</c:v>
                </c:pt>
                <c:pt idx="411">
                  <c:v>6.4207800001895521E-2</c:v>
                </c:pt>
                <c:pt idx="412">
                  <c:v>8.2227400002011564E-2</c:v>
                </c:pt>
                <c:pt idx="413">
                  <c:v>9.5812799998384435E-2</c:v>
                </c:pt>
                <c:pt idx="414">
                  <c:v>0.11109059999580495</c:v>
                </c:pt>
                <c:pt idx="415">
                  <c:v>8.8476000004447997E-2</c:v>
                </c:pt>
                <c:pt idx="416">
                  <c:v>9.491560000606114E-2</c:v>
                </c:pt>
                <c:pt idx="417">
                  <c:v>0.10712060000514612</c:v>
                </c:pt>
                <c:pt idx="418">
                  <c:v>0.11574420000397367</c:v>
                </c:pt>
                <c:pt idx="419">
                  <c:v>0.16084280000359286</c:v>
                </c:pt>
                <c:pt idx="420">
                  <c:v>0.22293260000151349</c:v>
                </c:pt>
                <c:pt idx="421">
                  <c:v>0.21968000000197208</c:v>
                </c:pt>
                <c:pt idx="422">
                  <c:v>0.16093180000461871</c:v>
                </c:pt>
                <c:pt idx="423">
                  <c:v>0.16875079999590525</c:v>
                </c:pt>
                <c:pt idx="424">
                  <c:v>0.15575439999520313</c:v>
                </c:pt>
                <c:pt idx="425">
                  <c:v>0.15560320000076899</c:v>
                </c:pt>
                <c:pt idx="426">
                  <c:v>0.18276039999909699</c:v>
                </c:pt>
                <c:pt idx="427">
                  <c:v>0.18692900000314694</c:v>
                </c:pt>
                <c:pt idx="428">
                  <c:v>0.1914835999996285</c:v>
                </c:pt>
                <c:pt idx="429">
                  <c:v>0.2628956000044127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4F-4635-9D45-0442A13C558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Active!$L$21:$L$450</c:f>
              <c:numCache>
                <c:formatCode>General</c:formatCode>
                <c:ptCount val="430"/>
                <c:pt idx="368">
                  <c:v>0.1957788000072469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4F-4635-9D45-0442A13C55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Active!$M$21:$M$450</c:f>
              <c:numCache>
                <c:formatCode>General</c:formatCode>
                <c:ptCount val="430"/>
                <c:pt idx="167">
                  <c:v>4.6428000059677288E-3</c:v>
                </c:pt>
                <c:pt idx="230">
                  <c:v>4.1045400001166854E-2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4F-4635-9D45-0442A13C55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Active!$N$21:$N$450</c:f>
              <c:numCache>
                <c:formatCode>General</c:formatCode>
                <c:ptCount val="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4F-4635-9D45-0442A13C55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Active!$O$21:$O$450</c:f>
              <c:numCache>
                <c:formatCode>General</c:formatCode>
                <c:ptCount val="430"/>
                <c:pt idx="316">
                  <c:v>0.11308367365118484</c:v>
                </c:pt>
                <c:pt idx="317">
                  <c:v>0.11322741593783313</c:v>
                </c:pt>
                <c:pt idx="318">
                  <c:v>0.11380238508442631</c:v>
                </c:pt>
                <c:pt idx="319">
                  <c:v>0.11749177044173245</c:v>
                </c:pt>
                <c:pt idx="320">
                  <c:v>0.11753968453728188</c:v>
                </c:pt>
                <c:pt idx="321">
                  <c:v>0.11768342682393017</c:v>
                </c:pt>
                <c:pt idx="322">
                  <c:v>0.12511011163409191</c:v>
                </c:pt>
                <c:pt idx="323">
                  <c:v>0.12827244194035431</c:v>
                </c:pt>
                <c:pt idx="324">
                  <c:v>0.12961403661573839</c:v>
                </c:pt>
                <c:pt idx="325">
                  <c:v>0.12961403661573839</c:v>
                </c:pt>
                <c:pt idx="326">
                  <c:v>0.12961403661573839</c:v>
                </c:pt>
                <c:pt idx="327">
                  <c:v>0.12966195071128783</c:v>
                </c:pt>
                <c:pt idx="328">
                  <c:v>0.1298056929979361</c:v>
                </c:pt>
                <c:pt idx="329">
                  <c:v>0.1298056929979361</c:v>
                </c:pt>
                <c:pt idx="330">
                  <c:v>0.12985360709348553</c:v>
                </c:pt>
                <c:pt idx="331">
                  <c:v>0.13411796159738487</c:v>
                </c:pt>
                <c:pt idx="332">
                  <c:v>0.13488458712617574</c:v>
                </c:pt>
                <c:pt idx="333">
                  <c:v>0.13512415760392291</c:v>
                </c:pt>
                <c:pt idx="334">
                  <c:v>0.13521998579502176</c:v>
                </c:pt>
                <c:pt idx="335">
                  <c:v>0.13569912675051607</c:v>
                </c:pt>
                <c:pt idx="336">
                  <c:v>0.13598661132381265</c:v>
                </c:pt>
                <c:pt idx="337">
                  <c:v>0.14020305173216252</c:v>
                </c:pt>
                <c:pt idx="338">
                  <c:v>0.14065823563988211</c:v>
                </c:pt>
                <c:pt idx="339">
                  <c:v>0.14065823563988211</c:v>
                </c:pt>
                <c:pt idx="340">
                  <c:v>0.14065823563988211</c:v>
                </c:pt>
                <c:pt idx="341">
                  <c:v>0.14619231367584135</c:v>
                </c:pt>
                <c:pt idx="342">
                  <c:v>0.14624022777139078</c:v>
                </c:pt>
                <c:pt idx="343">
                  <c:v>0.14700685330018168</c:v>
                </c:pt>
                <c:pt idx="344">
                  <c:v>0.14705476739573112</c:v>
                </c:pt>
                <c:pt idx="345">
                  <c:v>0.14710268149128053</c:v>
                </c:pt>
                <c:pt idx="346">
                  <c:v>0.14710268149128053</c:v>
                </c:pt>
                <c:pt idx="347">
                  <c:v>0.14801304930671971</c:v>
                </c:pt>
                <c:pt idx="348">
                  <c:v>0.15021709770199354</c:v>
                </c:pt>
                <c:pt idx="349">
                  <c:v>0.15088789503968555</c:v>
                </c:pt>
                <c:pt idx="350">
                  <c:v>0.15232531790616849</c:v>
                </c:pt>
                <c:pt idx="351">
                  <c:v>0.15242114609726734</c:v>
                </c:pt>
                <c:pt idx="352">
                  <c:v>0.15328359981715708</c:v>
                </c:pt>
                <c:pt idx="353">
                  <c:v>0.15405022534594798</c:v>
                </c:pt>
                <c:pt idx="354">
                  <c:v>0.15788335298990241</c:v>
                </c:pt>
                <c:pt idx="355">
                  <c:v>0.16545378008671247</c:v>
                </c:pt>
                <c:pt idx="356">
                  <c:v>0.16952647820841404</c:v>
                </c:pt>
                <c:pt idx="357">
                  <c:v>0.16957439230396348</c:v>
                </c:pt>
                <c:pt idx="358">
                  <c:v>0.16995770506835894</c:v>
                </c:pt>
                <c:pt idx="359">
                  <c:v>0.17532408376989517</c:v>
                </c:pt>
                <c:pt idx="360">
                  <c:v>0.17637819387198261</c:v>
                </c:pt>
                <c:pt idx="361">
                  <c:v>0.17680942073192751</c:v>
                </c:pt>
                <c:pt idx="362">
                  <c:v>0.18136125980912338</c:v>
                </c:pt>
                <c:pt idx="363">
                  <c:v>0.18624849755516532</c:v>
                </c:pt>
                <c:pt idx="364">
                  <c:v>0.19707708314933664</c:v>
                </c:pt>
                <c:pt idx="365">
                  <c:v>0.19789162277367695</c:v>
                </c:pt>
                <c:pt idx="366">
                  <c:v>0.19856242011136899</c:v>
                </c:pt>
                <c:pt idx="367">
                  <c:v>0.19861033420691843</c:v>
                </c:pt>
                <c:pt idx="368">
                  <c:v>0.20268303232862001</c:v>
                </c:pt>
                <c:pt idx="369">
                  <c:v>0.20268303232862001</c:v>
                </c:pt>
                <c:pt idx="370">
                  <c:v>0.21528443945812026</c:v>
                </c:pt>
                <c:pt idx="371">
                  <c:v>0.2205549899685576</c:v>
                </c:pt>
                <c:pt idx="372">
                  <c:v>0.22069873225520587</c:v>
                </c:pt>
                <c:pt idx="373">
                  <c:v>0.22683173648553301</c:v>
                </c:pt>
                <c:pt idx="374">
                  <c:v>0.23080860641613576</c:v>
                </c:pt>
                <c:pt idx="375">
                  <c:v>0.23210228699597035</c:v>
                </c:pt>
                <c:pt idx="376">
                  <c:v>0.23258142795146469</c:v>
                </c:pt>
                <c:pt idx="377">
                  <c:v>0.23262934204701408</c:v>
                </c:pt>
                <c:pt idx="378">
                  <c:v>0.23320431119360729</c:v>
                </c:pt>
                <c:pt idx="379">
                  <c:v>0.23751657979305602</c:v>
                </c:pt>
                <c:pt idx="380">
                  <c:v>0.23119191918053117</c:v>
                </c:pt>
                <c:pt idx="381">
                  <c:v>0.19707708314933664</c:v>
                </c:pt>
                <c:pt idx="382">
                  <c:v>0.11241287631349281</c:v>
                </c:pt>
                <c:pt idx="383">
                  <c:v>0.18749426403945052</c:v>
                </c:pt>
                <c:pt idx="384">
                  <c:v>0.20268303232862001</c:v>
                </c:pt>
                <c:pt idx="385">
                  <c:v>0.22683173648553301</c:v>
                </c:pt>
                <c:pt idx="386">
                  <c:v>0.23210228699597035</c:v>
                </c:pt>
                <c:pt idx="387">
                  <c:v>0.23751657979305602</c:v>
                </c:pt>
                <c:pt idx="388">
                  <c:v>-4.8051429681550156E-2</c:v>
                </c:pt>
                <c:pt idx="389">
                  <c:v>-2.9939901563865397E-2</c:v>
                </c:pt>
                <c:pt idx="390">
                  <c:v>-2.9844073372766539E-2</c:v>
                </c:pt>
                <c:pt idx="391">
                  <c:v>-7.899417611127342E-3</c:v>
                </c:pt>
                <c:pt idx="392">
                  <c:v>-7.8515035155779095E-3</c:v>
                </c:pt>
                <c:pt idx="393">
                  <c:v>-1.8622415718990912E-3</c:v>
                </c:pt>
                <c:pt idx="394">
                  <c:v>3.5520512251865644E-3</c:v>
                </c:pt>
                <c:pt idx="395">
                  <c:v>2.166357934287132E-2</c:v>
                </c:pt>
                <c:pt idx="396">
                  <c:v>2.5496706986825764E-2</c:v>
                </c:pt>
                <c:pt idx="397">
                  <c:v>2.7700755382099571E-2</c:v>
                </c:pt>
                <c:pt idx="398">
                  <c:v>2.7748669477649E-2</c:v>
                </c:pt>
                <c:pt idx="399">
                  <c:v>3.2204680363746047E-2</c:v>
                </c:pt>
                <c:pt idx="400">
                  <c:v>3.3067134083635798E-2</c:v>
                </c:pt>
                <c:pt idx="401">
                  <c:v>3.9104310122864049E-2</c:v>
                </c:pt>
                <c:pt idx="402">
                  <c:v>4.4326946537751974E-2</c:v>
                </c:pt>
                <c:pt idx="403">
                  <c:v>4.8926699710497311E-2</c:v>
                </c:pt>
                <c:pt idx="404">
                  <c:v>5.6497126807307341E-2</c:v>
                </c:pt>
                <c:pt idx="405">
                  <c:v>6.0234426260162927E-2</c:v>
                </c:pt>
                <c:pt idx="406">
                  <c:v>6.095313769340438E-2</c:v>
                </c:pt>
                <c:pt idx="407">
                  <c:v>6.5361234483951994E-2</c:v>
                </c:pt>
                <c:pt idx="408">
                  <c:v>6.6319516394940603E-2</c:v>
                </c:pt>
                <c:pt idx="409">
                  <c:v>6.6367430490490043E-2</c:v>
                </c:pt>
                <c:pt idx="410">
                  <c:v>7.1590066905377975E-2</c:v>
                </c:pt>
                <c:pt idx="411">
                  <c:v>7.8345954377847679E-2</c:v>
                </c:pt>
                <c:pt idx="412">
                  <c:v>8.898288358982126E-2</c:v>
                </c:pt>
                <c:pt idx="413">
                  <c:v>8.9126625876469551E-2</c:v>
                </c:pt>
                <c:pt idx="414">
                  <c:v>9.492423143795066E-2</c:v>
                </c:pt>
                <c:pt idx="415">
                  <c:v>9.506797372459895E-2</c:v>
                </c:pt>
                <c:pt idx="416">
                  <c:v>0.10091349338162947</c:v>
                </c:pt>
                <c:pt idx="417">
                  <c:v>0.11169416488025136</c:v>
                </c:pt>
                <c:pt idx="418">
                  <c:v>0.11178999307135022</c:v>
                </c:pt>
                <c:pt idx="419">
                  <c:v>0.12985360709348553</c:v>
                </c:pt>
                <c:pt idx="420">
                  <c:v>0.13038066214452926</c:v>
                </c:pt>
                <c:pt idx="421">
                  <c:v>0.1348366730306263</c:v>
                </c:pt>
                <c:pt idx="422">
                  <c:v>0.13488458712617574</c:v>
                </c:pt>
                <c:pt idx="423">
                  <c:v>0.13512415760392291</c:v>
                </c:pt>
                <c:pt idx="424">
                  <c:v>0.13521998579502176</c:v>
                </c:pt>
                <c:pt idx="425">
                  <c:v>0.13598661132381265</c:v>
                </c:pt>
                <c:pt idx="426">
                  <c:v>0.16971813459061175</c:v>
                </c:pt>
                <c:pt idx="427">
                  <c:v>0.17580322472538945</c:v>
                </c:pt>
                <c:pt idx="428">
                  <c:v>0.18045089199368419</c:v>
                </c:pt>
                <c:pt idx="429">
                  <c:v>0.24944718958486423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4F-4635-9D45-0442A13C55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Active!$U$21:$U$450</c:f>
              <c:numCache>
                <c:formatCode>General</c:formatCode>
                <c:ptCount val="430"/>
                <c:pt idx="130">
                  <c:v>-0.14933030000247527</c:v>
                </c:pt>
                <c:pt idx="219">
                  <c:v>-0.40561890000390122</c:v>
                </c:pt>
                <c:pt idx="228">
                  <c:v>0.42848229999799514</c:v>
                </c:pt>
                <c:pt idx="241">
                  <c:v>0.57068419999995967</c:v>
                </c:pt>
                <c:pt idx="259">
                  <c:v>-0.72023219999391586</c:v>
                </c:pt>
                <c:pt idx="299">
                  <c:v>-0.72864129999652505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4F-4635-9D45-0442A13C5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6680"/>
        <c:axId val="1"/>
      </c:scatterChart>
      <c:valAx>
        <c:axId val="905966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17472379906004"/>
              <c:y val="0.88607727831489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72093023255814E-2"/>
              <c:y val="0.42405129738529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6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77922236464627"/>
          <c:y val="0.90822917704907136"/>
          <c:w val="0.68168650430324118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07692307692308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6153846153847"/>
          <c:y val="0.23602520262944401"/>
          <c:w val="0.81230769230769229"/>
          <c:h val="0.5683238431735296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Active!$H$21:$H$450</c:f>
              <c:numCache>
                <c:formatCode>General</c:formatCode>
                <c:ptCount val="430"/>
                <c:pt idx="0">
                  <c:v>-0.48580860000220127</c:v>
                </c:pt>
                <c:pt idx="1">
                  <c:v>-0.494338800002879</c:v>
                </c:pt>
                <c:pt idx="2">
                  <c:v>-0.46582180000041262</c:v>
                </c:pt>
                <c:pt idx="3">
                  <c:v>-0.55744420000337414</c:v>
                </c:pt>
                <c:pt idx="4">
                  <c:v>-0.38036300000021583</c:v>
                </c:pt>
                <c:pt idx="5">
                  <c:v>-0.48733780000111437</c:v>
                </c:pt>
                <c:pt idx="6">
                  <c:v>-0.43988780000290717</c:v>
                </c:pt>
                <c:pt idx="7">
                  <c:v>-0.40203160000237403</c:v>
                </c:pt>
                <c:pt idx="8">
                  <c:v>-0.45838080000248738</c:v>
                </c:pt>
                <c:pt idx="9">
                  <c:v>-0.41937980000147945</c:v>
                </c:pt>
                <c:pt idx="10">
                  <c:v>-0.37871460000314983</c:v>
                </c:pt>
                <c:pt idx="11">
                  <c:v>-0.41152579999834416</c:v>
                </c:pt>
                <c:pt idx="12">
                  <c:v>-0.43039299999873037</c:v>
                </c:pt>
                <c:pt idx="13">
                  <c:v>-0.44420420000096783</c:v>
                </c:pt>
                <c:pt idx="14">
                  <c:v>-0.41883320000124513</c:v>
                </c:pt>
                <c:pt idx="15">
                  <c:v>-0.35431400000379654</c:v>
                </c:pt>
                <c:pt idx="16">
                  <c:v>-0.47579039999982342</c:v>
                </c:pt>
                <c:pt idx="17">
                  <c:v>-0.36527339999884134</c:v>
                </c:pt>
                <c:pt idx="18">
                  <c:v>-0.30571799999961513</c:v>
                </c:pt>
                <c:pt idx="19">
                  <c:v>-0.25950179999927059</c:v>
                </c:pt>
                <c:pt idx="20">
                  <c:v>-0.30407480000212672</c:v>
                </c:pt>
                <c:pt idx="21">
                  <c:v>-0.46232620000228053</c:v>
                </c:pt>
                <c:pt idx="22">
                  <c:v>-0.35590360000060173</c:v>
                </c:pt>
                <c:pt idx="23">
                  <c:v>-0.35733940000136499</c:v>
                </c:pt>
                <c:pt idx="24">
                  <c:v>-0.4209212000023399</c:v>
                </c:pt>
                <c:pt idx="25">
                  <c:v>-0.3089585999987321</c:v>
                </c:pt>
                <c:pt idx="26">
                  <c:v>-0.33014960000218707</c:v>
                </c:pt>
                <c:pt idx="27">
                  <c:v>-0.29105519999939133</c:v>
                </c:pt>
                <c:pt idx="28">
                  <c:v>-0.26105520000055549</c:v>
                </c:pt>
                <c:pt idx="29">
                  <c:v>-0.27700800000093295</c:v>
                </c:pt>
                <c:pt idx="30">
                  <c:v>-0.2794843999981822</c:v>
                </c:pt>
                <c:pt idx="31">
                  <c:v>-0.28267760000017006</c:v>
                </c:pt>
                <c:pt idx="32">
                  <c:v>-0.28291580000222893</c:v>
                </c:pt>
                <c:pt idx="33">
                  <c:v>-0.26049540000167326</c:v>
                </c:pt>
                <c:pt idx="34">
                  <c:v>-0.26306839999961085</c:v>
                </c:pt>
                <c:pt idx="35">
                  <c:v>-0.24338239999997313</c:v>
                </c:pt>
                <c:pt idx="36">
                  <c:v>-0.22324959999968996</c:v>
                </c:pt>
                <c:pt idx="37">
                  <c:v>-0.22910800000317977</c:v>
                </c:pt>
                <c:pt idx="38">
                  <c:v>-0.23306080000111251</c:v>
                </c:pt>
                <c:pt idx="39">
                  <c:v>-0.22839559999920311</c:v>
                </c:pt>
                <c:pt idx="40">
                  <c:v>-0.22140439999930095</c:v>
                </c:pt>
                <c:pt idx="41">
                  <c:v>-0.21741539999857196</c:v>
                </c:pt>
                <c:pt idx="42">
                  <c:v>-0.21189180000146735</c:v>
                </c:pt>
                <c:pt idx="43">
                  <c:v>-0.17370299999674899</c:v>
                </c:pt>
                <c:pt idx="44">
                  <c:v>-0.20232319999922765</c:v>
                </c:pt>
                <c:pt idx="45">
                  <c:v>-0.22256140000172309</c:v>
                </c:pt>
                <c:pt idx="46">
                  <c:v>-0.20079959999929997</c:v>
                </c:pt>
                <c:pt idx="47">
                  <c:v>-0.20403779999833205</c:v>
                </c:pt>
                <c:pt idx="48">
                  <c:v>-0.19737919999897713</c:v>
                </c:pt>
                <c:pt idx="49">
                  <c:v>-0.19461740000042482</c:v>
                </c:pt>
                <c:pt idx="50">
                  <c:v>-0.19566679999843473</c:v>
                </c:pt>
                <c:pt idx="51">
                  <c:v>-0.18723980000140727</c:v>
                </c:pt>
                <c:pt idx="52">
                  <c:v>-0.18472499999916181</c:v>
                </c:pt>
                <c:pt idx="53">
                  <c:v>-0.18610919999991893</c:v>
                </c:pt>
                <c:pt idx="54">
                  <c:v>-0.18934740000258898</c:v>
                </c:pt>
                <c:pt idx="55">
                  <c:v>-0.17840779999824008</c:v>
                </c:pt>
                <c:pt idx="56">
                  <c:v>-0.14355279999654158</c:v>
                </c:pt>
                <c:pt idx="57">
                  <c:v>-0.11513579999882495</c:v>
                </c:pt>
                <c:pt idx="58">
                  <c:v>-9.5946999994339421E-2</c:v>
                </c:pt>
                <c:pt idx="59">
                  <c:v>-0.11167260000365786</c:v>
                </c:pt>
                <c:pt idx="61">
                  <c:v>-0.1327713999999105</c:v>
                </c:pt>
                <c:pt idx="63">
                  <c:v>-0.12958920000528451</c:v>
                </c:pt>
                <c:pt idx="64">
                  <c:v>-0.1238768000039272</c:v>
                </c:pt>
                <c:pt idx="65">
                  <c:v>-0.11787680000270484</c:v>
                </c:pt>
                <c:pt idx="69">
                  <c:v>-6.7776600000797771E-2</c:v>
                </c:pt>
                <c:pt idx="70">
                  <c:v>-6.651140000030864E-2</c:v>
                </c:pt>
                <c:pt idx="79">
                  <c:v>-9.0900000213878229E-4</c:v>
                </c:pt>
                <c:pt idx="80">
                  <c:v>-3.1110000054468401E-3</c:v>
                </c:pt>
                <c:pt idx="114">
                  <c:v>2.1443199999339413E-2</c:v>
                </c:pt>
                <c:pt idx="264">
                  <c:v>9.0942000002542045E-2</c:v>
                </c:pt>
                <c:pt idx="265">
                  <c:v>9.130379999987781E-2</c:v>
                </c:pt>
                <c:pt idx="273">
                  <c:v>9.2368999998143408E-2</c:v>
                </c:pt>
                <c:pt idx="276">
                  <c:v>0.1003636000023107</c:v>
                </c:pt>
                <c:pt idx="277">
                  <c:v>9.9887199998192955E-2</c:v>
                </c:pt>
                <c:pt idx="280">
                  <c:v>0.10149059999821475</c:v>
                </c:pt>
                <c:pt idx="285">
                  <c:v>0.10388280000188388</c:v>
                </c:pt>
                <c:pt idx="288">
                  <c:v>8.8729100003547501E-2</c:v>
                </c:pt>
                <c:pt idx="289">
                  <c:v>0.10572910000337288</c:v>
                </c:pt>
                <c:pt idx="290">
                  <c:v>0.10872910000034608</c:v>
                </c:pt>
                <c:pt idx="291">
                  <c:v>0.10872910000034608</c:v>
                </c:pt>
                <c:pt idx="293">
                  <c:v>0.11805179999646498</c:v>
                </c:pt>
                <c:pt idx="302">
                  <c:v>0.12489700001606252</c:v>
                </c:pt>
                <c:pt idx="307">
                  <c:v>0.12056219999794848</c:v>
                </c:pt>
                <c:pt idx="319">
                  <c:v>0.13229839999985415</c:v>
                </c:pt>
                <c:pt idx="320">
                  <c:v>0.13306020000163699</c:v>
                </c:pt>
                <c:pt idx="322">
                  <c:v>0.14262460000463761</c:v>
                </c:pt>
                <c:pt idx="338">
                  <c:v>0.14892869998584501</c:v>
                </c:pt>
                <c:pt idx="339">
                  <c:v>0.14892870000767289</c:v>
                </c:pt>
                <c:pt idx="340">
                  <c:v>0.15192870001192205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49-4030-AB6A-87F3E3EFC6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Active!$I$21:$I$450</c:f>
              <c:numCache>
                <c:formatCode>General</c:formatCode>
                <c:ptCount val="430"/>
                <c:pt idx="60">
                  <c:v>-0.11453319999418454</c:v>
                </c:pt>
                <c:pt idx="62">
                  <c:v>-0.11677140000392683</c:v>
                </c:pt>
                <c:pt idx="66">
                  <c:v>-0.11746300000231713</c:v>
                </c:pt>
                <c:pt idx="67">
                  <c:v>-0.10561560000496684</c:v>
                </c:pt>
                <c:pt idx="68">
                  <c:v>-9.6615599999495316E-2</c:v>
                </c:pt>
                <c:pt idx="71">
                  <c:v>-4.3988999997964129E-2</c:v>
                </c:pt>
                <c:pt idx="72">
                  <c:v>-3.7988999996741768E-2</c:v>
                </c:pt>
                <c:pt idx="73">
                  <c:v>-2.0107600001210812E-2</c:v>
                </c:pt>
                <c:pt idx="74">
                  <c:v>-1.8107600000803359E-2</c:v>
                </c:pt>
                <c:pt idx="75">
                  <c:v>-4.6806000027572736E-3</c:v>
                </c:pt>
                <c:pt idx="76">
                  <c:v>-8.8260000484297052E-4</c:v>
                </c:pt>
                <c:pt idx="77">
                  <c:v>-2.1895800004131161E-2</c:v>
                </c:pt>
                <c:pt idx="78">
                  <c:v>-4.1834000003291294E-3</c:v>
                </c:pt>
                <c:pt idx="81">
                  <c:v>1.9888999995600898E-2</c:v>
                </c:pt>
                <c:pt idx="82">
                  <c:v>-8.1604000006336719E-3</c:v>
                </c:pt>
                <c:pt idx="83">
                  <c:v>4.8396000056527555E-3</c:v>
                </c:pt>
                <c:pt idx="84">
                  <c:v>4.8396000056527555E-3</c:v>
                </c:pt>
                <c:pt idx="85">
                  <c:v>7.8396000026259571E-3</c:v>
                </c:pt>
                <c:pt idx="86">
                  <c:v>1.3839600003848318E-2</c:v>
                </c:pt>
                <c:pt idx="87">
                  <c:v>4.6013999963179231E-3</c:v>
                </c:pt>
                <c:pt idx="88">
                  <c:v>7.6014000005670823E-3</c:v>
                </c:pt>
                <c:pt idx="89">
                  <c:v>2.1060000290162861E-4</c:v>
                </c:pt>
                <c:pt idx="90">
                  <c:v>1.1210600001504645E-2</c:v>
                </c:pt>
                <c:pt idx="91">
                  <c:v>1.2970200004929211E-2</c:v>
                </c:pt>
                <c:pt idx="92">
                  <c:v>1.3579400001617614E-2</c:v>
                </c:pt>
                <c:pt idx="93">
                  <c:v>3.2624400002532639E-2</c:v>
                </c:pt>
                <c:pt idx="94">
                  <c:v>4.1001999998115934E-2</c:v>
                </c:pt>
                <c:pt idx="95">
                  <c:v>9.9540000519482419E-4</c:v>
                </c:pt>
                <c:pt idx="96">
                  <c:v>1.770780000515515E-2</c:v>
                </c:pt>
                <c:pt idx="97">
                  <c:v>1.3729999991483055E-3</c:v>
                </c:pt>
                <c:pt idx="98">
                  <c:v>8.8965999966603704E-3</c:v>
                </c:pt>
                <c:pt idx="99">
                  <c:v>1.142019999679178E-2</c:v>
                </c:pt>
                <c:pt idx="100">
                  <c:v>1.3555200006521773E-2</c:v>
                </c:pt>
                <c:pt idx="101">
                  <c:v>6.3104000000748783E-3</c:v>
                </c:pt>
                <c:pt idx="102">
                  <c:v>-4.5743399998173118E-2</c:v>
                </c:pt>
                <c:pt idx="103">
                  <c:v>-9.4580000004498288E-3</c:v>
                </c:pt>
                <c:pt idx="105">
                  <c:v>6.3038000007509254E-3</c:v>
                </c:pt>
                <c:pt idx="106">
                  <c:v>1.2303800001973286E-2</c:v>
                </c:pt>
                <c:pt idx="107">
                  <c:v>-2.6490000018384308E-3</c:v>
                </c:pt>
                <c:pt idx="108">
                  <c:v>7.7307999963522889E-3</c:v>
                </c:pt>
                <c:pt idx="109">
                  <c:v>4.7539799998048693E-2</c:v>
                </c:pt>
                <c:pt idx="110">
                  <c:v>-2.6983999996446073E-3</c:v>
                </c:pt>
                <c:pt idx="111">
                  <c:v>2.0301599994127173E-2</c:v>
                </c:pt>
                <c:pt idx="112">
                  <c:v>-9.936599999491591E-3</c:v>
                </c:pt>
                <c:pt idx="113">
                  <c:v>1.4432000025408342E-3</c:v>
                </c:pt>
                <c:pt idx="115">
                  <c:v>-1.2702800006081816E-2</c:v>
                </c:pt>
                <c:pt idx="116">
                  <c:v>-2.870940000138944E-2</c:v>
                </c:pt>
                <c:pt idx="117">
                  <c:v>-1.4733999996678904E-3</c:v>
                </c:pt>
                <c:pt idx="118">
                  <c:v>-1.3387799997872207E-2</c:v>
                </c:pt>
                <c:pt idx="120">
                  <c:v>-8.9608000052976422E-3</c:v>
                </c:pt>
                <c:pt idx="121">
                  <c:v>3.0391999971470796E-3</c:v>
                </c:pt>
                <c:pt idx="122">
                  <c:v>-9.1990000000805594E-3</c:v>
                </c:pt>
                <c:pt idx="123">
                  <c:v>-6.1989999958314002E-3</c:v>
                </c:pt>
                <c:pt idx="124">
                  <c:v>-4.1989999954239465E-3</c:v>
                </c:pt>
                <c:pt idx="125">
                  <c:v>3.8009999989299104E-3</c:v>
                </c:pt>
                <c:pt idx="126">
                  <c:v>-1.3771999998425599E-2</c:v>
                </c:pt>
                <c:pt idx="127">
                  <c:v>-1.0010199999669567E-2</c:v>
                </c:pt>
                <c:pt idx="128">
                  <c:v>-7.0101999954204075E-3</c:v>
                </c:pt>
                <c:pt idx="131">
                  <c:v>-1.1016800002835225E-2</c:v>
                </c:pt>
                <c:pt idx="132">
                  <c:v>2.7878000037162565E-3</c:v>
                </c:pt>
                <c:pt idx="133">
                  <c:v>-2.4504000029992312E-3</c:v>
                </c:pt>
                <c:pt idx="134">
                  <c:v>-1.5023399995698128E-2</c:v>
                </c:pt>
                <c:pt idx="135">
                  <c:v>1.9766000041272491E-3</c:v>
                </c:pt>
                <c:pt idx="137">
                  <c:v>-3.2199997804127634E-5</c:v>
                </c:pt>
                <c:pt idx="138">
                  <c:v>-2.7039999986300245E-4</c:v>
                </c:pt>
                <c:pt idx="139">
                  <c:v>-1.7468000005465001E-3</c:v>
                </c:pt>
                <c:pt idx="140">
                  <c:v>-9.6052000008057803E-3</c:v>
                </c:pt>
                <c:pt idx="141">
                  <c:v>-1.6843400000652764E-2</c:v>
                </c:pt>
                <c:pt idx="142">
                  <c:v>7.1565999969607219E-3</c:v>
                </c:pt>
                <c:pt idx="143">
                  <c:v>9.1565999973681755E-3</c:v>
                </c:pt>
                <c:pt idx="144">
                  <c:v>-6.9488000008277595E-3</c:v>
                </c:pt>
                <c:pt idx="145">
                  <c:v>-2.6161999994656071E-3</c:v>
                </c:pt>
                <c:pt idx="146">
                  <c:v>-6.1619999905815348E-4</c:v>
                </c:pt>
                <c:pt idx="147">
                  <c:v>2.145600003132131E-3</c:v>
                </c:pt>
                <c:pt idx="149">
                  <c:v>-4.5400003727991134E-5</c:v>
                </c:pt>
                <c:pt idx="151">
                  <c:v>-3.1419999941135757E-3</c:v>
                </c:pt>
                <c:pt idx="152">
                  <c:v>-1.2380200001643971E-2</c:v>
                </c:pt>
                <c:pt idx="153">
                  <c:v>-3.7215999982436188E-3</c:v>
                </c:pt>
                <c:pt idx="154">
                  <c:v>1.3040199999522883E-2</c:v>
                </c:pt>
                <c:pt idx="155">
                  <c:v>1.6038000001572073E-2</c:v>
                </c:pt>
                <c:pt idx="156">
                  <c:v>3.3706000031088479E-3</c:v>
                </c:pt>
                <c:pt idx="157">
                  <c:v>9.1324000022723339E-3</c:v>
                </c:pt>
                <c:pt idx="158">
                  <c:v>-6.1057999992044643E-3</c:v>
                </c:pt>
                <c:pt idx="159">
                  <c:v>1.6000000032363459E-3</c:v>
                </c:pt>
                <c:pt idx="160">
                  <c:v>5.6000000040512532E-3</c:v>
                </c:pt>
                <c:pt idx="161">
                  <c:v>-1.7348000037600286E-3</c:v>
                </c:pt>
                <c:pt idx="162">
                  <c:v>8.2651999982772395E-3</c:v>
                </c:pt>
                <c:pt idx="163">
                  <c:v>2.7000001864507794E-5</c:v>
                </c:pt>
                <c:pt idx="164">
                  <c:v>-4.06959999963874E-3</c:v>
                </c:pt>
                <c:pt idx="165">
                  <c:v>-3.0780000088270754E-4</c:v>
                </c:pt>
                <c:pt idx="166">
                  <c:v>-1.0166200001549441E-2</c:v>
                </c:pt>
                <c:pt idx="167">
                  <c:v>4.6428000059677288E-3</c:v>
                </c:pt>
                <c:pt idx="168">
                  <c:v>-2.698600001167506E-3</c:v>
                </c:pt>
                <c:pt idx="169">
                  <c:v>6.6789999982574955E-3</c:v>
                </c:pt>
                <c:pt idx="170">
                  <c:v>8.6789999986649491E-3</c:v>
                </c:pt>
                <c:pt idx="171">
                  <c:v>1.2056600004143547E-2</c:v>
                </c:pt>
                <c:pt idx="172">
                  <c:v>2.4769999945419841E-3</c:v>
                </c:pt>
                <c:pt idx="173">
                  <c:v>-3.9713999998639338E-2</c:v>
                </c:pt>
                <c:pt idx="174">
                  <c:v>9.427600001799874E-3</c:v>
                </c:pt>
                <c:pt idx="175">
                  <c:v>-5.0487999978940934E-3</c:v>
                </c:pt>
                <c:pt idx="176">
                  <c:v>4.9983999997493811E-3</c:v>
                </c:pt>
                <c:pt idx="177">
                  <c:v>-1.66218000013032E-2</c:v>
                </c:pt>
                <c:pt idx="179">
                  <c:v>-2.709820000018226E-2</c:v>
                </c:pt>
                <c:pt idx="180">
                  <c:v>1.94240000564605E-3</c:v>
                </c:pt>
                <c:pt idx="181">
                  <c:v>-5.5855999962659553E-3</c:v>
                </c:pt>
                <c:pt idx="182">
                  <c:v>5.9851999976672232E-3</c:v>
                </c:pt>
                <c:pt idx="183">
                  <c:v>-2.5299999833805487E-4</c:v>
                </c:pt>
                <c:pt idx="186">
                  <c:v>7.854000068618916E-4</c:v>
                </c:pt>
                <c:pt idx="189">
                  <c:v>6.594400001631584E-3</c:v>
                </c:pt>
                <c:pt idx="190">
                  <c:v>-1.3025799999013543E-2</c:v>
                </c:pt>
                <c:pt idx="191">
                  <c:v>-4.0258000008179806E-3</c:v>
                </c:pt>
                <c:pt idx="193">
                  <c:v>1.5974199995980598E-2</c:v>
                </c:pt>
                <c:pt idx="195">
                  <c:v>2.3068000009516254E-3</c:v>
                </c:pt>
                <c:pt idx="196">
                  <c:v>-5.836999996972736E-3</c:v>
                </c:pt>
                <c:pt idx="198">
                  <c:v>6.1629999981960282E-3</c:v>
                </c:pt>
                <c:pt idx="199">
                  <c:v>7.1630000020377338E-3</c:v>
                </c:pt>
                <c:pt idx="200">
                  <c:v>-5.0751999951899052E-3</c:v>
                </c:pt>
                <c:pt idx="201">
                  <c:v>-2.3134000002755783E-3</c:v>
                </c:pt>
                <c:pt idx="202">
                  <c:v>-4.706400002760347E-3</c:v>
                </c:pt>
                <c:pt idx="203">
                  <c:v>3.9028000028338283E-3</c:v>
                </c:pt>
                <c:pt idx="204">
                  <c:v>4.6645999973407015E-3</c:v>
                </c:pt>
                <c:pt idx="205">
                  <c:v>1.8329800004721619E-2</c:v>
                </c:pt>
                <c:pt idx="207">
                  <c:v>7.4625999986892566E-3</c:v>
                </c:pt>
                <c:pt idx="210">
                  <c:v>1.312780000444036E-2</c:v>
                </c:pt>
                <c:pt idx="211">
                  <c:v>1.6651400001137517E-2</c:v>
                </c:pt>
                <c:pt idx="213">
                  <c:v>7.7930000043124892E-3</c:v>
                </c:pt>
                <c:pt idx="214">
                  <c:v>3.4109999978682026E-3</c:v>
                </c:pt>
                <c:pt idx="215">
                  <c:v>9.0674000020953827E-3</c:v>
                </c:pt>
                <c:pt idx="216">
                  <c:v>9.5416000040131621E-3</c:v>
                </c:pt>
                <c:pt idx="217">
                  <c:v>1.7827000003308058E-2</c:v>
                </c:pt>
                <c:pt idx="218">
                  <c:v>3.2200200002989732E-2</c:v>
                </c:pt>
                <c:pt idx="220">
                  <c:v>3.4247399999003392E-2</c:v>
                </c:pt>
                <c:pt idx="221">
                  <c:v>2.477099999669008E-2</c:v>
                </c:pt>
                <c:pt idx="222">
                  <c:v>2.9770999994070735E-2</c:v>
                </c:pt>
                <c:pt idx="224">
                  <c:v>3.5674400001880713E-2</c:v>
                </c:pt>
                <c:pt idx="225">
                  <c:v>3.772160000517033E-2</c:v>
                </c:pt>
                <c:pt idx="226">
                  <c:v>2.3339599996688776E-2</c:v>
                </c:pt>
                <c:pt idx="227">
                  <c:v>3.9339599999948405E-2</c:v>
                </c:pt>
                <c:pt idx="229">
                  <c:v>5.1760000002104789E-2</c:v>
                </c:pt>
                <c:pt idx="230">
                  <c:v>4.1045400001166854E-2</c:v>
                </c:pt>
                <c:pt idx="232">
                  <c:v>4.0996000003360678E-2</c:v>
                </c:pt>
                <c:pt idx="233">
                  <c:v>4.3757799998275004E-2</c:v>
                </c:pt>
                <c:pt idx="234">
                  <c:v>5.7508599995344412E-2</c:v>
                </c:pt>
                <c:pt idx="236">
                  <c:v>5.9794000000692904E-2</c:v>
                </c:pt>
                <c:pt idx="237">
                  <c:v>5.8888399995339569E-2</c:v>
                </c:pt>
                <c:pt idx="238">
                  <c:v>6.1124399995605927E-2</c:v>
                </c:pt>
                <c:pt idx="239">
                  <c:v>7.1124399997643195E-2</c:v>
                </c:pt>
                <c:pt idx="240">
                  <c:v>7.0684199999959674E-2</c:v>
                </c:pt>
                <c:pt idx="257">
                  <c:v>5.8909200000925921E-2</c:v>
                </c:pt>
                <c:pt idx="266">
                  <c:v>8.1327400002919603E-2</c:v>
                </c:pt>
                <c:pt idx="267">
                  <c:v>9.7612799996568356E-2</c:v>
                </c:pt>
                <c:pt idx="268">
                  <c:v>8.1707200006349012E-2</c:v>
                </c:pt>
                <c:pt idx="269">
                  <c:v>8.9707200000702869E-2</c:v>
                </c:pt>
                <c:pt idx="272">
                  <c:v>7.5469000003067777E-2</c:v>
                </c:pt>
                <c:pt idx="274">
                  <c:v>9.2469000002893154E-2</c:v>
                </c:pt>
                <c:pt idx="275">
                  <c:v>0.10146900000108872</c:v>
                </c:pt>
                <c:pt idx="282">
                  <c:v>8.7076000003435183E-2</c:v>
                </c:pt>
                <c:pt idx="283">
                  <c:v>8.3455799998773728E-2</c:v>
                </c:pt>
                <c:pt idx="284">
                  <c:v>0.13045579999743495</c:v>
                </c:pt>
                <c:pt idx="286">
                  <c:v>0.11782680000032997</c:v>
                </c:pt>
                <c:pt idx="295">
                  <c:v>0.10724060000211466</c:v>
                </c:pt>
                <c:pt idx="296">
                  <c:v>0.12324059999809833</c:v>
                </c:pt>
                <c:pt idx="300">
                  <c:v>0.12313520000316203</c:v>
                </c:pt>
                <c:pt idx="301">
                  <c:v>0.12489700000151061</c:v>
                </c:pt>
                <c:pt idx="303">
                  <c:v>0.10842060000140918</c:v>
                </c:pt>
                <c:pt idx="304">
                  <c:v>0.11594419999892125</c:v>
                </c:pt>
                <c:pt idx="305">
                  <c:v>0.13375320000341162</c:v>
                </c:pt>
                <c:pt idx="306">
                  <c:v>0.12080040000000736</c:v>
                </c:pt>
                <c:pt idx="312">
                  <c:v>0.12084760000288952</c:v>
                </c:pt>
                <c:pt idx="313">
                  <c:v>9.5133000002533663E-2</c:v>
                </c:pt>
                <c:pt idx="317">
                  <c:v>0.12279819999821484</c:v>
                </c:pt>
                <c:pt idx="321">
                  <c:v>0.14134560000093188</c:v>
                </c:pt>
                <c:pt idx="323">
                  <c:v>0.15500340000289725</c:v>
                </c:pt>
                <c:pt idx="324">
                  <c:v>0.13233380000019679</c:v>
                </c:pt>
                <c:pt idx="325">
                  <c:v>0.14833379999618046</c:v>
                </c:pt>
                <c:pt idx="326">
                  <c:v>0.15333380000083707</c:v>
                </c:pt>
                <c:pt idx="327">
                  <c:v>0.14109560000360943</c:v>
                </c:pt>
                <c:pt idx="328">
                  <c:v>0.15538100000412669</c:v>
                </c:pt>
                <c:pt idx="329">
                  <c:v>0.16138100000534905</c:v>
                </c:pt>
                <c:pt idx="330">
                  <c:v>0.15914280000288272</c:v>
                </c:pt>
                <c:pt idx="331">
                  <c:v>0.14194300000235671</c:v>
                </c:pt>
                <c:pt idx="332">
                  <c:v>0.16113180000684224</c:v>
                </c:pt>
                <c:pt idx="333">
                  <c:v>0.16794079999817768</c:v>
                </c:pt>
                <c:pt idx="334">
                  <c:v>0.15446439999504946</c:v>
                </c:pt>
                <c:pt idx="335">
                  <c:v>0.14308240000536898</c:v>
                </c:pt>
                <c:pt idx="336">
                  <c:v>0.15565320000314387</c:v>
                </c:pt>
                <c:pt idx="337">
                  <c:v>0.16269160000229022</c:v>
                </c:pt>
                <c:pt idx="341">
                  <c:v>0.16491660000610864</c:v>
                </c:pt>
                <c:pt idx="342">
                  <c:v>0.17967839999619173</c:v>
                </c:pt>
                <c:pt idx="343">
                  <c:v>0.17386719999922207</c:v>
                </c:pt>
                <c:pt idx="345">
                  <c:v>0.16339080000034301</c:v>
                </c:pt>
                <c:pt idx="347">
                  <c:v>0.16986500000348315</c:v>
                </c:pt>
                <c:pt idx="349">
                  <c:v>0.18157300000166288</c:v>
                </c:pt>
                <c:pt idx="351">
                  <c:v>0.15795060000527883</c:v>
                </c:pt>
                <c:pt idx="352">
                  <c:v>0.17166300000099</c:v>
                </c:pt>
                <c:pt idx="354">
                  <c:v>0.17279579999740236</c:v>
                </c:pt>
                <c:pt idx="356">
                  <c:v>0.18291319999843836</c:v>
                </c:pt>
                <c:pt idx="357">
                  <c:v>0.17167500000505242</c:v>
                </c:pt>
                <c:pt idx="360">
                  <c:v>0.18985059999977238</c:v>
                </c:pt>
                <c:pt idx="363">
                  <c:v>0.18578140000317944</c:v>
                </c:pt>
                <c:pt idx="367">
                  <c:v>0.19232580000243615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49-4030-AB6A-87F3E3EFC6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Active!$J$21:$J$450</c:f>
              <c:numCache>
                <c:formatCode>General</c:formatCode>
                <c:ptCount val="430"/>
                <c:pt idx="104">
                  <c:v>-2.0580000054906122E-3</c:v>
                </c:pt>
                <c:pt idx="119">
                  <c:v>6.1219999770401046E-4</c:v>
                </c:pt>
                <c:pt idx="129">
                  <c:v>2.8898000018671155E-3</c:v>
                </c:pt>
                <c:pt idx="136">
                  <c:v>3.2766000003903173E-3</c:v>
                </c:pt>
                <c:pt idx="148">
                  <c:v>2.2456000006059185E-3</c:v>
                </c:pt>
                <c:pt idx="150">
                  <c:v>2.9546000005211681E-3</c:v>
                </c:pt>
                <c:pt idx="178">
                  <c:v>4.3781999993370846E-3</c:v>
                </c:pt>
                <c:pt idx="184">
                  <c:v>1.709550000668969E-2</c:v>
                </c:pt>
                <c:pt idx="185">
                  <c:v>0</c:v>
                </c:pt>
                <c:pt idx="187">
                  <c:v>-4.2291999998269603E-3</c:v>
                </c:pt>
                <c:pt idx="188">
                  <c:v>-3.0674000008730218E-3</c:v>
                </c:pt>
                <c:pt idx="192">
                  <c:v>-3.2257999991998076E-3</c:v>
                </c:pt>
                <c:pt idx="194">
                  <c:v>-4.5403999974951148E-3</c:v>
                </c:pt>
                <c:pt idx="197">
                  <c:v>-4.6369999981834553E-3</c:v>
                </c:pt>
                <c:pt idx="206">
                  <c:v>-6.9227999993017875E-3</c:v>
                </c:pt>
                <c:pt idx="208">
                  <c:v>1.6080600005807355E-2</c:v>
                </c:pt>
                <c:pt idx="209">
                  <c:v>7.4042000051122159E-3</c:v>
                </c:pt>
                <c:pt idx="212">
                  <c:v>2.7269399994111154E-2</c:v>
                </c:pt>
                <c:pt idx="223">
                  <c:v>3.1789000000571832E-2</c:v>
                </c:pt>
                <c:pt idx="231">
                  <c:v>4.1245400003390387E-2</c:v>
                </c:pt>
                <c:pt idx="235">
                  <c:v>5.7832200000120793E-2</c:v>
                </c:pt>
                <c:pt idx="242">
                  <c:v>8.1882200000109151E-2</c:v>
                </c:pt>
                <c:pt idx="243">
                  <c:v>8.1882200000109151E-2</c:v>
                </c:pt>
                <c:pt idx="244">
                  <c:v>8.1892199996218551E-2</c:v>
                </c:pt>
                <c:pt idx="245">
                  <c:v>8.1982199997582939E-2</c:v>
                </c:pt>
                <c:pt idx="246">
                  <c:v>8.2002199997077696E-2</c:v>
                </c:pt>
                <c:pt idx="247">
                  <c:v>8.0394000004162081E-2</c:v>
                </c:pt>
                <c:pt idx="248">
                  <c:v>8.0443999999260996E-2</c:v>
                </c:pt>
                <c:pt idx="249">
                  <c:v>8.0644000001484528E-2</c:v>
                </c:pt>
                <c:pt idx="250">
                  <c:v>8.1044000005931593E-2</c:v>
                </c:pt>
                <c:pt idx="251">
                  <c:v>8.2244000004720874E-2</c:v>
                </c:pt>
                <c:pt idx="252">
                  <c:v>8.2443999999668449E-2</c:v>
                </c:pt>
                <c:pt idx="253">
                  <c:v>8.2544000004418194E-2</c:v>
                </c:pt>
                <c:pt idx="254">
                  <c:v>8.2944000001589302E-2</c:v>
                </c:pt>
                <c:pt idx="255">
                  <c:v>8.2174800001666881E-2</c:v>
                </c:pt>
                <c:pt idx="256">
                  <c:v>8.2214800000656396E-2</c:v>
                </c:pt>
                <c:pt idx="258">
                  <c:v>8.2524999997986015E-2</c:v>
                </c:pt>
                <c:pt idx="260">
                  <c:v>8.9453200002026279E-2</c:v>
                </c:pt>
                <c:pt idx="261">
                  <c:v>8.9853199999197386E-2</c:v>
                </c:pt>
                <c:pt idx="262">
                  <c:v>9.0053200001420919E-2</c:v>
                </c:pt>
                <c:pt idx="263">
                  <c:v>9.0053200001420919E-2</c:v>
                </c:pt>
                <c:pt idx="270">
                  <c:v>9.4607200000609737E-2</c:v>
                </c:pt>
                <c:pt idx="271">
                  <c:v>0.10450720000517322</c:v>
                </c:pt>
                <c:pt idx="278">
                  <c:v>0.10026700000162236</c:v>
                </c:pt>
                <c:pt idx="279">
                  <c:v>0.10096699999849079</c:v>
                </c:pt>
                <c:pt idx="281">
                  <c:v>0.10579059999872698</c:v>
                </c:pt>
                <c:pt idx="287">
                  <c:v>8.8015600005746819E-2</c:v>
                </c:pt>
                <c:pt idx="292">
                  <c:v>0.11635179999575485</c:v>
                </c:pt>
                <c:pt idx="294">
                  <c:v>0.1042405999978655</c:v>
                </c:pt>
                <c:pt idx="297">
                  <c:v>0.10776420000183862</c:v>
                </c:pt>
                <c:pt idx="298">
                  <c:v>0.11656419999781065</c:v>
                </c:pt>
                <c:pt idx="308">
                  <c:v>0.12176219999673776</c:v>
                </c:pt>
                <c:pt idx="309">
                  <c:v>0.12206219999643508</c:v>
                </c:pt>
                <c:pt idx="310">
                  <c:v>0.1270622000010917</c:v>
                </c:pt>
                <c:pt idx="311">
                  <c:v>0.1274621999982628</c:v>
                </c:pt>
                <c:pt idx="314">
                  <c:v>0.12335100000200327</c:v>
                </c:pt>
                <c:pt idx="315">
                  <c:v>0.12491280000540428</c:v>
                </c:pt>
                <c:pt idx="316">
                  <c:v>0.12931280000339029</c:v>
                </c:pt>
                <c:pt idx="318">
                  <c:v>0.12523979999969015</c:v>
                </c:pt>
                <c:pt idx="348">
                  <c:v>0.16790780000155792</c:v>
                </c:pt>
                <c:pt idx="364">
                  <c:v>0.19454820000100881</c:v>
                </c:pt>
                <c:pt idx="366">
                  <c:v>0.1938640000007581</c:v>
                </c:pt>
                <c:pt idx="370">
                  <c:v>0.19483220000256551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49-4030-AB6A-87F3E3EFC6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Active!$K$21:$K$450</c:f>
              <c:numCache>
                <c:formatCode>General</c:formatCode>
                <c:ptCount val="430"/>
                <c:pt idx="344">
                  <c:v>0.16192899999441579</c:v>
                </c:pt>
                <c:pt idx="346">
                  <c:v>0.16629079999984242</c:v>
                </c:pt>
                <c:pt idx="350">
                  <c:v>0.16632700000627665</c:v>
                </c:pt>
                <c:pt idx="353">
                  <c:v>0.17045179999695392</c:v>
                </c:pt>
                <c:pt idx="355">
                  <c:v>0.17616019999695709</c:v>
                </c:pt>
                <c:pt idx="358">
                  <c:v>0.17906940000102622</c:v>
                </c:pt>
                <c:pt idx="359">
                  <c:v>0.18819100000109756</c:v>
                </c:pt>
                <c:pt idx="361">
                  <c:v>0.18380679999972926</c:v>
                </c:pt>
                <c:pt idx="362">
                  <c:v>0.18507780000072671</c:v>
                </c:pt>
                <c:pt idx="365">
                  <c:v>0.19394879999890691</c:v>
                </c:pt>
                <c:pt idx="369">
                  <c:v>0.1957788000072469</c:v>
                </c:pt>
                <c:pt idx="371">
                  <c:v>0.20523020000109682</c:v>
                </c:pt>
                <c:pt idx="372">
                  <c:v>0.20151559999794699</c:v>
                </c:pt>
                <c:pt idx="373">
                  <c:v>0.21972600000299281</c:v>
                </c:pt>
                <c:pt idx="374">
                  <c:v>0.22555540000757901</c:v>
                </c:pt>
                <c:pt idx="375">
                  <c:v>0.22902400000748457</c:v>
                </c:pt>
                <c:pt idx="376">
                  <c:v>0.22944200000347337</c:v>
                </c:pt>
                <c:pt idx="377">
                  <c:v>0.23070380000717705</c:v>
                </c:pt>
                <c:pt idx="378">
                  <c:v>0.2357454000011785</c:v>
                </c:pt>
                <c:pt idx="379">
                  <c:v>0.23980740000115475</c:v>
                </c:pt>
                <c:pt idx="380">
                  <c:v>0.22751979999884497</c:v>
                </c:pt>
                <c:pt idx="381">
                  <c:v>0.19332820000272477</c:v>
                </c:pt>
                <c:pt idx="382">
                  <c:v>0.12224760000390233</c:v>
                </c:pt>
                <c:pt idx="383">
                  <c:v>0.18814820000261534</c:v>
                </c:pt>
                <c:pt idx="384">
                  <c:v>0.1957888000033563</c:v>
                </c:pt>
                <c:pt idx="385">
                  <c:v>0.21899600000324426</c:v>
                </c:pt>
                <c:pt idx="386">
                  <c:v>0.22872400000778725</c:v>
                </c:pt>
                <c:pt idx="387">
                  <c:v>0.2395673999999417</c:v>
                </c:pt>
                <c:pt idx="388">
                  <c:v>1.2979400002222974E-2</c:v>
                </c:pt>
                <c:pt idx="389">
                  <c:v>4.9539799998456147E-2</c:v>
                </c:pt>
                <c:pt idx="390">
                  <c:v>-1.2536599999293685E-2</c:v>
                </c:pt>
                <c:pt idx="391">
                  <c:v>-2.3219999275170267E-4</c:v>
                </c:pt>
                <c:pt idx="392">
                  <c:v>-1.2703999964287505E-3</c:v>
                </c:pt>
                <c:pt idx="393">
                  <c:v>1.2245999969309196E-3</c:v>
                </c:pt>
                <c:pt idx="394">
                  <c:v>1.5738000001874752E-2</c:v>
                </c:pt>
                <c:pt idx="395">
                  <c:v>1.9984000027761795E-3</c:v>
                </c:pt>
                <c:pt idx="396">
                  <c:v>-2.2575999973923899E-3</c:v>
                </c:pt>
                <c:pt idx="397">
                  <c:v>6.285200004640501E-3</c:v>
                </c:pt>
                <c:pt idx="398">
                  <c:v>2.5470000036875717E-3</c:v>
                </c:pt>
                <c:pt idx="399">
                  <c:v>7.2943999985000119E-3</c:v>
                </c:pt>
                <c:pt idx="400">
                  <c:v>1.4967999959480949E-3</c:v>
                </c:pt>
                <c:pt idx="401">
                  <c:v>-3.3064000017475337E-3</c:v>
                </c:pt>
                <c:pt idx="402">
                  <c:v>1.5729800004919525E-2</c:v>
                </c:pt>
                <c:pt idx="403">
                  <c:v>8.9625999971758574E-3</c:v>
                </c:pt>
                <c:pt idx="404">
                  <c:v>1.8327000005228911E-2</c:v>
                </c:pt>
                <c:pt idx="405">
                  <c:v>3.5147399998095352E-2</c:v>
                </c:pt>
                <c:pt idx="406">
                  <c:v>3.6194400003296323E-2</c:v>
                </c:pt>
                <c:pt idx="407">
                  <c:v>5.296000000089407E-2</c:v>
                </c:pt>
                <c:pt idx="408">
                  <c:v>3.8796000000729691E-2</c:v>
                </c:pt>
                <c:pt idx="409">
                  <c:v>4.2857799999183044E-2</c:v>
                </c:pt>
                <c:pt idx="410">
                  <c:v>5.9994000002916437E-2</c:v>
                </c:pt>
                <c:pt idx="411">
                  <c:v>6.4207800001895521E-2</c:v>
                </c:pt>
                <c:pt idx="412">
                  <c:v>8.2227400002011564E-2</c:v>
                </c:pt>
                <c:pt idx="413">
                  <c:v>9.5812799998384435E-2</c:v>
                </c:pt>
                <c:pt idx="414">
                  <c:v>0.11109059999580495</c:v>
                </c:pt>
                <c:pt idx="415">
                  <c:v>8.8476000004447997E-2</c:v>
                </c:pt>
                <c:pt idx="416">
                  <c:v>9.491560000606114E-2</c:v>
                </c:pt>
                <c:pt idx="417">
                  <c:v>0.10712060000514612</c:v>
                </c:pt>
                <c:pt idx="418">
                  <c:v>0.11574420000397367</c:v>
                </c:pt>
                <c:pt idx="419">
                  <c:v>0.16084280000359286</c:v>
                </c:pt>
                <c:pt idx="420">
                  <c:v>0.22293260000151349</c:v>
                </c:pt>
                <c:pt idx="421">
                  <c:v>0.21968000000197208</c:v>
                </c:pt>
                <c:pt idx="422">
                  <c:v>0.16093180000461871</c:v>
                </c:pt>
                <c:pt idx="423">
                  <c:v>0.16875079999590525</c:v>
                </c:pt>
                <c:pt idx="424">
                  <c:v>0.15575439999520313</c:v>
                </c:pt>
                <c:pt idx="425">
                  <c:v>0.15560320000076899</c:v>
                </c:pt>
                <c:pt idx="426">
                  <c:v>0.18276039999909699</c:v>
                </c:pt>
                <c:pt idx="427">
                  <c:v>0.18692900000314694</c:v>
                </c:pt>
                <c:pt idx="428">
                  <c:v>0.1914835999996285</c:v>
                </c:pt>
                <c:pt idx="429">
                  <c:v>0.2628956000044127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49-4030-AB6A-87F3E3EFC6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Active!$L$21:$L$450</c:f>
              <c:numCache>
                <c:formatCode>General</c:formatCode>
                <c:ptCount val="430"/>
                <c:pt idx="368">
                  <c:v>0.1957788000072469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49-4030-AB6A-87F3E3EFC6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Active!$M$21:$M$450</c:f>
              <c:numCache>
                <c:formatCode>General</c:formatCode>
                <c:ptCount val="430"/>
                <c:pt idx="167">
                  <c:v>4.6428000059677288E-3</c:v>
                </c:pt>
                <c:pt idx="230">
                  <c:v>4.1045400001166854E-2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49-4030-AB6A-87F3E3EFC6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Active!$N$21:$N$450</c:f>
              <c:numCache>
                <c:formatCode>General</c:formatCode>
                <c:ptCount val="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49-4030-AB6A-87F3E3EFC6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Active!$O$21:$O$450</c:f>
              <c:numCache>
                <c:formatCode>General</c:formatCode>
                <c:ptCount val="430"/>
                <c:pt idx="316">
                  <c:v>0.11308367365118484</c:v>
                </c:pt>
                <c:pt idx="317">
                  <c:v>0.11322741593783313</c:v>
                </c:pt>
                <c:pt idx="318">
                  <c:v>0.11380238508442631</c:v>
                </c:pt>
                <c:pt idx="319">
                  <c:v>0.11749177044173245</c:v>
                </c:pt>
                <c:pt idx="320">
                  <c:v>0.11753968453728188</c:v>
                </c:pt>
                <c:pt idx="321">
                  <c:v>0.11768342682393017</c:v>
                </c:pt>
                <c:pt idx="322">
                  <c:v>0.12511011163409191</c:v>
                </c:pt>
                <c:pt idx="323">
                  <c:v>0.12827244194035431</c:v>
                </c:pt>
                <c:pt idx="324">
                  <c:v>0.12961403661573839</c:v>
                </c:pt>
                <c:pt idx="325">
                  <c:v>0.12961403661573839</c:v>
                </c:pt>
                <c:pt idx="326">
                  <c:v>0.12961403661573839</c:v>
                </c:pt>
                <c:pt idx="327">
                  <c:v>0.12966195071128783</c:v>
                </c:pt>
                <c:pt idx="328">
                  <c:v>0.1298056929979361</c:v>
                </c:pt>
                <c:pt idx="329">
                  <c:v>0.1298056929979361</c:v>
                </c:pt>
                <c:pt idx="330">
                  <c:v>0.12985360709348553</c:v>
                </c:pt>
                <c:pt idx="331">
                  <c:v>0.13411796159738487</c:v>
                </c:pt>
                <c:pt idx="332">
                  <c:v>0.13488458712617574</c:v>
                </c:pt>
                <c:pt idx="333">
                  <c:v>0.13512415760392291</c:v>
                </c:pt>
                <c:pt idx="334">
                  <c:v>0.13521998579502176</c:v>
                </c:pt>
                <c:pt idx="335">
                  <c:v>0.13569912675051607</c:v>
                </c:pt>
                <c:pt idx="336">
                  <c:v>0.13598661132381265</c:v>
                </c:pt>
                <c:pt idx="337">
                  <c:v>0.14020305173216252</c:v>
                </c:pt>
                <c:pt idx="338">
                  <c:v>0.14065823563988211</c:v>
                </c:pt>
                <c:pt idx="339">
                  <c:v>0.14065823563988211</c:v>
                </c:pt>
                <c:pt idx="340">
                  <c:v>0.14065823563988211</c:v>
                </c:pt>
                <c:pt idx="341">
                  <c:v>0.14619231367584135</c:v>
                </c:pt>
                <c:pt idx="342">
                  <c:v>0.14624022777139078</c:v>
                </c:pt>
                <c:pt idx="343">
                  <c:v>0.14700685330018168</c:v>
                </c:pt>
                <c:pt idx="344">
                  <c:v>0.14705476739573112</c:v>
                </c:pt>
                <c:pt idx="345">
                  <c:v>0.14710268149128053</c:v>
                </c:pt>
                <c:pt idx="346">
                  <c:v>0.14710268149128053</c:v>
                </c:pt>
                <c:pt idx="347">
                  <c:v>0.14801304930671971</c:v>
                </c:pt>
                <c:pt idx="348">
                  <c:v>0.15021709770199354</c:v>
                </c:pt>
                <c:pt idx="349">
                  <c:v>0.15088789503968555</c:v>
                </c:pt>
                <c:pt idx="350">
                  <c:v>0.15232531790616849</c:v>
                </c:pt>
                <c:pt idx="351">
                  <c:v>0.15242114609726734</c:v>
                </c:pt>
                <c:pt idx="352">
                  <c:v>0.15328359981715708</c:v>
                </c:pt>
                <c:pt idx="353">
                  <c:v>0.15405022534594798</c:v>
                </c:pt>
                <c:pt idx="354">
                  <c:v>0.15788335298990241</c:v>
                </c:pt>
                <c:pt idx="355">
                  <c:v>0.16545378008671247</c:v>
                </c:pt>
                <c:pt idx="356">
                  <c:v>0.16952647820841404</c:v>
                </c:pt>
                <c:pt idx="357">
                  <c:v>0.16957439230396348</c:v>
                </c:pt>
                <c:pt idx="358">
                  <c:v>0.16995770506835894</c:v>
                </c:pt>
                <c:pt idx="359">
                  <c:v>0.17532408376989517</c:v>
                </c:pt>
                <c:pt idx="360">
                  <c:v>0.17637819387198261</c:v>
                </c:pt>
                <c:pt idx="361">
                  <c:v>0.17680942073192751</c:v>
                </c:pt>
                <c:pt idx="362">
                  <c:v>0.18136125980912338</c:v>
                </c:pt>
                <c:pt idx="363">
                  <c:v>0.18624849755516532</c:v>
                </c:pt>
                <c:pt idx="364">
                  <c:v>0.19707708314933664</c:v>
                </c:pt>
                <c:pt idx="365">
                  <c:v>0.19789162277367695</c:v>
                </c:pt>
                <c:pt idx="366">
                  <c:v>0.19856242011136899</c:v>
                </c:pt>
                <c:pt idx="367">
                  <c:v>0.19861033420691843</c:v>
                </c:pt>
                <c:pt idx="368">
                  <c:v>0.20268303232862001</c:v>
                </c:pt>
                <c:pt idx="369">
                  <c:v>0.20268303232862001</c:v>
                </c:pt>
                <c:pt idx="370">
                  <c:v>0.21528443945812026</c:v>
                </c:pt>
                <c:pt idx="371">
                  <c:v>0.2205549899685576</c:v>
                </c:pt>
                <c:pt idx="372">
                  <c:v>0.22069873225520587</c:v>
                </c:pt>
                <c:pt idx="373">
                  <c:v>0.22683173648553301</c:v>
                </c:pt>
                <c:pt idx="374">
                  <c:v>0.23080860641613576</c:v>
                </c:pt>
                <c:pt idx="375">
                  <c:v>0.23210228699597035</c:v>
                </c:pt>
                <c:pt idx="376">
                  <c:v>0.23258142795146469</c:v>
                </c:pt>
                <c:pt idx="377">
                  <c:v>0.23262934204701408</c:v>
                </c:pt>
                <c:pt idx="378">
                  <c:v>0.23320431119360729</c:v>
                </c:pt>
                <c:pt idx="379">
                  <c:v>0.23751657979305602</c:v>
                </c:pt>
                <c:pt idx="380">
                  <c:v>0.23119191918053117</c:v>
                </c:pt>
                <c:pt idx="381">
                  <c:v>0.19707708314933664</c:v>
                </c:pt>
                <c:pt idx="382">
                  <c:v>0.11241287631349281</c:v>
                </c:pt>
                <c:pt idx="383">
                  <c:v>0.18749426403945052</c:v>
                </c:pt>
                <c:pt idx="384">
                  <c:v>0.20268303232862001</c:v>
                </c:pt>
                <c:pt idx="385">
                  <c:v>0.22683173648553301</c:v>
                </c:pt>
                <c:pt idx="386">
                  <c:v>0.23210228699597035</c:v>
                </c:pt>
                <c:pt idx="387">
                  <c:v>0.23751657979305602</c:v>
                </c:pt>
                <c:pt idx="388">
                  <c:v>-4.8051429681550156E-2</c:v>
                </c:pt>
                <c:pt idx="389">
                  <c:v>-2.9939901563865397E-2</c:v>
                </c:pt>
                <c:pt idx="390">
                  <c:v>-2.9844073372766539E-2</c:v>
                </c:pt>
                <c:pt idx="391">
                  <c:v>-7.899417611127342E-3</c:v>
                </c:pt>
                <c:pt idx="392">
                  <c:v>-7.8515035155779095E-3</c:v>
                </c:pt>
                <c:pt idx="393">
                  <c:v>-1.8622415718990912E-3</c:v>
                </c:pt>
                <c:pt idx="394">
                  <c:v>3.5520512251865644E-3</c:v>
                </c:pt>
                <c:pt idx="395">
                  <c:v>2.166357934287132E-2</c:v>
                </c:pt>
                <c:pt idx="396">
                  <c:v>2.5496706986825764E-2</c:v>
                </c:pt>
                <c:pt idx="397">
                  <c:v>2.7700755382099571E-2</c:v>
                </c:pt>
                <c:pt idx="398">
                  <c:v>2.7748669477649E-2</c:v>
                </c:pt>
                <c:pt idx="399">
                  <c:v>3.2204680363746047E-2</c:v>
                </c:pt>
                <c:pt idx="400">
                  <c:v>3.3067134083635798E-2</c:v>
                </c:pt>
                <c:pt idx="401">
                  <c:v>3.9104310122864049E-2</c:v>
                </c:pt>
                <c:pt idx="402">
                  <c:v>4.4326946537751974E-2</c:v>
                </c:pt>
                <c:pt idx="403">
                  <c:v>4.8926699710497311E-2</c:v>
                </c:pt>
                <c:pt idx="404">
                  <c:v>5.6497126807307341E-2</c:v>
                </c:pt>
                <c:pt idx="405">
                  <c:v>6.0234426260162927E-2</c:v>
                </c:pt>
                <c:pt idx="406">
                  <c:v>6.095313769340438E-2</c:v>
                </c:pt>
                <c:pt idx="407">
                  <c:v>6.5361234483951994E-2</c:v>
                </c:pt>
                <c:pt idx="408">
                  <c:v>6.6319516394940603E-2</c:v>
                </c:pt>
                <c:pt idx="409">
                  <c:v>6.6367430490490043E-2</c:v>
                </c:pt>
                <c:pt idx="410">
                  <c:v>7.1590066905377975E-2</c:v>
                </c:pt>
                <c:pt idx="411">
                  <c:v>7.8345954377847679E-2</c:v>
                </c:pt>
                <c:pt idx="412">
                  <c:v>8.898288358982126E-2</c:v>
                </c:pt>
                <c:pt idx="413">
                  <c:v>8.9126625876469551E-2</c:v>
                </c:pt>
                <c:pt idx="414">
                  <c:v>9.492423143795066E-2</c:v>
                </c:pt>
                <c:pt idx="415">
                  <c:v>9.506797372459895E-2</c:v>
                </c:pt>
                <c:pt idx="416">
                  <c:v>0.10091349338162947</c:v>
                </c:pt>
                <c:pt idx="417">
                  <c:v>0.11169416488025136</c:v>
                </c:pt>
                <c:pt idx="418">
                  <c:v>0.11178999307135022</c:v>
                </c:pt>
                <c:pt idx="419">
                  <c:v>0.12985360709348553</c:v>
                </c:pt>
                <c:pt idx="420">
                  <c:v>0.13038066214452926</c:v>
                </c:pt>
                <c:pt idx="421">
                  <c:v>0.1348366730306263</c:v>
                </c:pt>
                <c:pt idx="422">
                  <c:v>0.13488458712617574</c:v>
                </c:pt>
                <c:pt idx="423">
                  <c:v>0.13512415760392291</c:v>
                </c:pt>
                <c:pt idx="424">
                  <c:v>0.13521998579502176</c:v>
                </c:pt>
                <c:pt idx="425">
                  <c:v>0.13598661132381265</c:v>
                </c:pt>
                <c:pt idx="426">
                  <c:v>0.16971813459061175</c:v>
                </c:pt>
                <c:pt idx="427">
                  <c:v>0.17580322472538945</c:v>
                </c:pt>
                <c:pt idx="428">
                  <c:v>0.18045089199368419</c:v>
                </c:pt>
                <c:pt idx="429">
                  <c:v>0.24944718958486423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49-4030-AB6A-87F3E3EF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5368"/>
        <c:axId val="1"/>
      </c:scatterChart>
      <c:valAx>
        <c:axId val="905965368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HJD</a:t>
                </a:r>
              </a:p>
            </c:rich>
          </c:tx>
          <c:layout>
            <c:manualLayout>
              <c:xMode val="edge"/>
              <c:yMode val="edge"/>
              <c:x val="0.52307692307692311"/>
              <c:y val="0.88820006194877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07692307692305E-2"/>
              <c:y val="0.4254664906017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53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846153846153846"/>
          <c:y val="0.90993919238356069"/>
          <c:w val="0.84461538461538466"/>
          <c:h val="0.97205099362579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719359641448325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3117366132935"/>
          <c:y val="0.23659305993690852"/>
          <c:w val="0.83333452310415967"/>
          <c:h val="0.56466876971608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Active!$H$21:$H$450</c:f>
              <c:numCache>
                <c:formatCode>General</c:formatCode>
                <c:ptCount val="430"/>
                <c:pt idx="0">
                  <c:v>-0.48580860000220127</c:v>
                </c:pt>
                <c:pt idx="1">
                  <c:v>-0.494338800002879</c:v>
                </c:pt>
                <c:pt idx="2">
                  <c:v>-0.46582180000041262</c:v>
                </c:pt>
                <c:pt idx="3">
                  <c:v>-0.55744420000337414</c:v>
                </c:pt>
                <c:pt idx="4">
                  <c:v>-0.38036300000021583</c:v>
                </c:pt>
                <c:pt idx="5">
                  <c:v>-0.48733780000111437</c:v>
                </c:pt>
                <c:pt idx="6">
                  <c:v>-0.43988780000290717</c:v>
                </c:pt>
                <c:pt idx="7">
                  <c:v>-0.40203160000237403</c:v>
                </c:pt>
                <c:pt idx="8">
                  <c:v>-0.45838080000248738</c:v>
                </c:pt>
                <c:pt idx="9">
                  <c:v>-0.41937980000147945</c:v>
                </c:pt>
                <c:pt idx="10">
                  <c:v>-0.37871460000314983</c:v>
                </c:pt>
                <c:pt idx="11">
                  <c:v>-0.41152579999834416</c:v>
                </c:pt>
                <c:pt idx="12">
                  <c:v>-0.43039299999873037</c:v>
                </c:pt>
                <c:pt idx="13">
                  <c:v>-0.44420420000096783</c:v>
                </c:pt>
                <c:pt idx="14">
                  <c:v>-0.41883320000124513</c:v>
                </c:pt>
                <c:pt idx="15">
                  <c:v>-0.35431400000379654</c:v>
                </c:pt>
                <c:pt idx="16">
                  <c:v>-0.47579039999982342</c:v>
                </c:pt>
                <c:pt idx="17">
                  <c:v>-0.36527339999884134</c:v>
                </c:pt>
                <c:pt idx="18">
                  <c:v>-0.30571799999961513</c:v>
                </c:pt>
                <c:pt idx="19">
                  <c:v>-0.25950179999927059</c:v>
                </c:pt>
                <c:pt idx="20">
                  <c:v>-0.30407480000212672</c:v>
                </c:pt>
                <c:pt idx="21">
                  <c:v>-0.46232620000228053</c:v>
                </c:pt>
                <c:pt idx="22">
                  <c:v>-0.35590360000060173</c:v>
                </c:pt>
                <c:pt idx="23">
                  <c:v>-0.35733940000136499</c:v>
                </c:pt>
                <c:pt idx="24">
                  <c:v>-0.4209212000023399</c:v>
                </c:pt>
                <c:pt idx="25">
                  <c:v>-0.3089585999987321</c:v>
                </c:pt>
                <c:pt idx="26">
                  <c:v>-0.33014960000218707</c:v>
                </c:pt>
                <c:pt idx="27">
                  <c:v>-0.29105519999939133</c:v>
                </c:pt>
                <c:pt idx="28">
                  <c:v>-0.26105520000055549</c:v>
                </c:pt>
                <c:pt idx="29">
                  <c:v>-0.27700800000093295</c:v>
                </c:pt>
                <c:pt idx="30">
                  <c:v>-0.2794843999981822</c:v>
                </c:pt>
                <c:pt idx="31">
                  <c:v>-0.28267760000017006</c:v>
                </c:pt>
                <c:pt idx="32">
                  <c:v>-0.28291580000222893</c:v>
                </c:pt>
                <c:pt idx="33">
                  <c:v>-0.26049540000167326</c:v>
                </c:pt>
                <c:pt idx="34">
                  <c:v>-0.26306839999961085</c:v>
                </c:pt>
                <c:pt idx="35">
                  <c:v>-0.24338239999997313</c:v>
                </c:pt>
                <c:pt idx="36">
                  <c:v>-0.22324959999968996</c:v>
                </c:pt>
                <c:pt idx="37">
                  <c:v>-0.22910800000317977</c:v>
                </c:pt>
                <c:pt idx="38">
                  <c:v>-0.23306080000111251</c:v>
                </c:pt>
                <c:pt idx="39">
                  <c:v>-0.22839559999920311</c:v>
                </c:pt>
                <c:pt idx="40">
                  <c:v>-0.22140439999930095</c:v>
                </c:pt>
                <c:pt idx="41">
                  <c:v>-0.21741539999857196</c:v>
                </c:pt>
                <c:pt idx="42">
                  <c:v>-0.21189180000146735</c:v>
                </c:pt>
                <c:pt idx="43">
                  <c:v>-0.17370299999674899</c:v>
                </c:pt>
                <c:pt idx="44">
                  <c:v>-0.20232319999922765</c:v>
                </c:pt>
                <c:pt idx="45">
                  <c:v>-0.22256140000172309</c:v>
                </c:pt>
                <c:pt idx="46">
                  <c:v>-0.20079959999929997</c:v>
                </c:pt>
                <c:pt idx="47">
                  <c:v>-0.20403779999833205</c:v>
                </c:pt>
                <c:pt idx="48">
                  <c:v>-0.19737919999897713</c:v>
                </c:pt>
                <c:pt idx="49">
                  <c:v>-0.19461740000042482</c:v>
                </c:pt>
                <c:pt idx="50">
                  <c:v>-0.19566679999843473</c:v>
                </c:pt>
                <c:pt idx="51">
                  <c:v>-0.18723980000140727</c:v>
                </c:pt>
                <c:pt idx="52">
                  <c:v>-0.18472499999916181</c:v>
                </c:pt>
                <c:pt idx="53">
                  <c:v>-0.18610919999991893</c:v>
                </c:pt>
                <c:pt idx="54">
                  <c:v>-0.18934740000258898</c:v>
                </c:pt>
                <c:pt idx="55">
                  <c:v>-0.17840779999824008</c:v>
                </c:pt>
                <c:pt idx="56">
                  <c:v>-0.14355279999654158</c:v>
                </c:pt>
                <c:pt idx="57">
                  <c:v>-0.11513579999882495</c:v>
                </c:pt>
                <c:pt idx="58">
                  <c:v>-9.5946999994339421E-2</c:v>
                </c:pt>
                <c:pt idx="59">
                  <c:v>-0.11167260000365786</c:v>
                </c:pt>
                <c:pt idx="61">
                  <c:v>-0.1327713999999105</c:v>
                </c:pt>
                <c:pt idx="63">
                  <c:v>-0.12958920000528451</c:v>
                </c:pt>
                <c:pt idx="64">
                  <c:v>-0.1238768000039272</c:v>
                </c:pt>
                <c:pt idx="65">
                  <c:v>-0.11787680000270484</c:v>
                </c:pt>
                <c:pt idx="69">
                  <c:v>-6.7776600000797771E-2</c:v>
                </c:pt>
                <c:pt idx="70">
                  <c:v>-6.651140000030864E-2</c:v>
                </c:pt>
                <c:pt idx="79">
                  <c:v>-9.0900000213878229E-4</c:v>
                </c:pt>
                <c:pt idx="80">
                  <c:v>-3.1110000054468401E-3</c:v>
                </c:pt>
                <c:pt idx="114">
                  <c:v>2.1443199999339413E-2</c:v>
                </c:pt>
                <c:pt idx="264">
                  <c:v>9.0942000002542045E-2</c:v>
                </c:pt>
                <c:pt idx="265">
                  <c:v>9.130379999987781E-2</c:v>
                </c:pt>
                <c:pt idx="273">
                  <c:v>9.2368999998143408E-2</c:v>
                </c:pt>
                <c:pt idx="276">
                  <c:v>0.1003636000023107</c:v>
                </c:pt>
                <c:pt idx="277">
                  <c:v>9.9887199998192955E-2</c:v>
                </c:pt>
                <c:pt idx="280">
                  <c:v>0.10149059999821475</c:v>
                </c:pt>
                <c:pt idx="285">
                  <c:v>0.10388280000188388</c:v>
                </c:pt>
                <c:pt idx="288">
                  <c:v>8.8729100003547501E-2</c:v>
                </c:pt>
                <c:pt idx="289">
                  <c:v>0.10572910000337288</c:v>
                </c:pt>
                <c:pt idx="290">
                  <c:v>0.10872910000034608</c:v>
                </c:pt>
                <c:pt idx="291">
                  <c:v>0.10872910000034608</c:v>
                </c:pt>
                <c:pt idx="293">
                  <c:v>0.11805179999646498</c:v>
                </c:pt>
                <c:pt idx="302">
                  <c:v>0.12489700001606252</c:v>
                </c:pt>
                <c:pt idx="307">
                  <c:v>0.12056219999794848</c:v>
                </c:pt>
                <c:pt idx="319">
                  <c:v>0.13229839999985415</c:v>
                </c:pt>
                <c:pt idx="320">
                  <c:v>0.13306020000163699</c:v>
                </c:pt>
                <c:pt idx="322">
                  <c:v>0.14262460000463761</c:v>
                </c:pt>
                <c:pt idx="338">
                  <c:v>0.14892869998584501</c:v>
                </c:pt>
                <c:pt idx="339">
                  <c:v>0.14892870000767289</c:v>
                </c:pt>
                <c:pt idx="340">
                  <c:v>0.15192870001192205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EC-41A0-898F-3413E13A22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Active!$I$21:$I$450</c:f>
              <c:numCache>
                <c:formatCode>General</c:formatCode>
                <c:ptCount val="430"/>
                <c:pt idx="60">
                  <c:v>-0.11453319999418454</c:v>
                </c:pt>
                <c:pt idx="62">
                  <c:v>-0.11677140000392683</c:v>
                </c:pt>
                <c:pt idx="66">
                  <c:v>-0.11746300000231713</c:v>
                </c:pt>
                <c:pt idx="67">
                  <c:v>-0.10561560000496684</c:v>
                </c:pt>
                <c:pt idx="68">
                  <c:v>-9.6615599999495316E-2</c:v>
                </c:pt>
                <c:pt idx="71">
                  <c:v>-4.3988999997964129E-2</c:v>
                </c:pt>
                <c:pt idx="72">
                  <c:v>-3.7988999996741768E-2</c:v>
                </c:pt>
                <c:pt idx="73">
                  <c:v>-2.0107600001210812E-2</c:v>
                </c:pt>
                <c:pt idx="74">
                  <c:v>-1.8107600000803359E-2</c:v>
                </c:pt>
                <c:pt idx="75">
                  <c:v>-4.6806000027572736E-3</c:v>
                </c:pt>
                <c:pt idx="76">
                  <c:v>-8.8260000484297052E-4</c:v>
                </c:pt>
                <c:pt idx="77">
                  <c:v>-2.1895800004131161E-2</c:v>
                </c:pt>
                <c:pt idx="78">
                  <c:v>-4.1834000003291294E-3</c:v>
                </c:pt>
                <c:pt idx="81">
                  <c:v>1.9888999995600898E-2</c:v>
                </c:pt>
                <c:pt idx="82">
                  <c:v>-8.1604000006336719E-3</c:v>
                </c:pt>
                <c:pt idx="83">
                  <c:v>4.8396000056527555E-3</c:v>
                </c:pt>
                <c:pt idx="84">
                  <c:v>4.8396000056527555E-3</c:v>
                </c:pt>
                <c:pt idx="85">
                  <c:v>7.8396000026259571E-3</c:v>
                </c:pt>
                <c:pt idx="86">
                  <c:v>1.3839600003848318E-2</c:v>
                </c:pt>
                <c:pt idx="87">
                  <c:v>4.6013999963179231E-3</c:v>
                </c:pt>
                <c:pt idx="88">
                  <c:v>7.6014000005670823E-3</c:v>
                </c:pt>
                <c:pt idx="89">
                  <c:v>2.1060000290162861E-4</c:v>
                </c:pt>
                <c:pt idx="90">
                  <c:v>1.1210600001504645E-2</c:v>
                </c:pt>
                <c:pt idx="91">
                  <c:v>1.2970200004929211E-2</c:v>
                </c:pt>
                <c:pt idx="92">
                  <c:v>1.3579400001617614E-2</c:v>
                </c:pt>
                <c:pt idx="93">
                  <c:v>3.2624400002532639E-2</c:v>
                </c:pt>
                <c:pt idx="94">
                  <c:v>4.1001999998115934E-2</c:v>
                </c:pt>
                <c:pt idx="95">
                  <c:v>9.9540000519482419E-4</c:v>
                </c:pt>
                <c:pt idx="96">
                  <c:v>1.770780000515515E-2</c:v>
                </c:pt>
                <c:pt idx="97">
                  <c:v>1.3729999991483055E-3</c:v>
                </c:pt>
                <c:pt idx="98">
                  <c:v>8.8965999966603704E-3</c:v>
                </c:pt>
                <c:pt idx="99">
                  <c:v>1.142019999679178E-2</c:v>
                </c:pt>
                <c:pt idx="100">
                  <c:v>1.3555200006521773E-2</c:v>
                </c:pt>
                <c:pt idx="101">
                  <c:v>6.3104000000748783E-3</c:v>
                </c:pt>
                <c:pt idx="102">
                  <c:v>-4.5743399998173118E-2</c:v>
                </c:pt>
                <c:pt idx="103">
                  <c:v>-9.4580000004498288E-3</c:v>
                </c:pt>
                <c:pt idx="105">
                  <c:v>6.3038000007509254E-3</c:v>
                </c:pt>
                <c:pt idx="106">
                  <c:v>1.2303800001973286E-2</c:v>
                </c:pt>
                <c:pt idx="107">
                  <c:v>-2.6490000018384308E-3</c:v>
                </c:pt>
                <c:pt idx="108">
                  <c:v>7.7307999963522889E-3</c:v>
                </c:pt>
                <c:pt idx="109">
                  <c:v>4.7539799998048693E-2</c:v>
                </c:pt>
                <c:pt idx="110">
                  <c:v>-2.6983999996446073E-3</c:v>
                </c:pt>
                <c:pt idx="111">
                  <c:v>2.0301599994127173E-2</c:v>
                </c:pt>
                <c:pt idx="112">
                  <c:v>-9.936599999491591E-3</c:v>
                </c:pt>
                <c:pt idx="113">
                  <c:v>1.4432000025408342E-3</c:v>
                </c:pt>
                <c:pt idx="115">
                  <c:v>-1.2702800006081816E-2</c:v>
                </c:pt>
                <c:pt idx="116">
                  <c:v>-2.870940000138944E-2</c:v>
                </c:pt>
                <c:pt idx="117">
                  <c:v>-1.4733999996678904E-3</c:v>
                </c:pt>
                <c:pt idx="118">
                  <c:v>-1.3387799997872207E-2</c:v>
                </c:pt>
                <c:pt idx="120">
                  <c:v>-8.9608000052976422E-3</c:v>
                </c:pt>
                <c:pt idx="121">
                  <c:v>3.0391999971470796E-3</c:v>
                </c:pt>
                <c:pt idx="122">
                  <c:v>-9.1990000000805594E-3</c:v>
                </c:pt>
                <c:pt idx="123">
                  <c:v>-6.1989999958314002E-3</c:v>
                </c:pt>
                <c:pt idx="124">
                  <c:v>-4.1989999954239465E-3</c:v>
                </c:pt>
                <c:pt idx="125">
                  <c:v>3.8009999989299104E-3</c:v>
                </c:pt>
                <c:pt idx="126">
                  <c:v>-1.3771999998425599E-2</c:v>
                </c:pt>
                <c:pt idx="127">
                  <c:v>-1.0010199999669567E-2</c:v>
                </c:pt>
                <c:pt idx="128">
                  <c:v>-7.0101999954204075E-3</c:v>
                </c:pt>
                <c:pt idx="131">
                  <c:v>-1.1016800002835225E-2</c:v>
                </c:pt>
                <c:pt idx="132">
                  <c:v>2.7878000037162565E-3</c:v>
                </c:pt>
                <c:pt idx="133">
                  <c:v>-2.4504000029992312E-3</c:v>
                </c:pt>
                <c:pt idx="134">
                  <c:v>-1.5023399995698128E-2</c:v>
                </c:pt>
                <c:pt idx="135">
                  <c:v>1.9766000041272491E-3</c:v>
                </c:pt>
                <c:pt idx="137">
                  <c:v>-3.2199997804127634E-5</c:v>
                </c:pt>
                <c:pt idx="138">
                  <c:v>-2.7039999986300245E-4</c:v>
                </c:pt>
                <c:pt idx="139">
                  <c:v>-1.7468000005465001E-3</c:v>
                </c:pt>
                <c:pt idx="140">
                  <c:v>-9.6052000008057803E-3</c:v>
                </c:pt>
                <c:pt idx="141">
                  <c:v>-1.6843400000652764E-2</c:v>
                </c:pt>
                <c:pt idx="142">
                  <c:v>7.1565999969607219E-3</c:v>
                </c:pt>
                <c:pt idx="143">
                  <c:v>9.1565999973681755E-3</c:v>
                </c:pt>
                <c:pt idx="144">
                  <c:v>-6.9488000008277595E-3</c:v>
                </c:pt>
                <c:pt idx="145">
                  <c:v>-2.6161999994656071E-3</c:v>
                </c:pt>
                <c:pt idx="146">
                  <c:v>-6.1619999905815348E-4</c:v>
                </c:pt>
                <c:pt idx="147">
                  <c:v>2.145600003132131E-3</c:v>
                </c:pt>
                <c:pt idx="149">
                  <c:v>-4.5400003727991134E-5</c:v>
                </c:pt>
                <c:pt idx="151">
                  <c:v>-3.1419999941135757E-3</c:v>
                </c:pt>
                <c:pt idx="152">
                  <c:v>-1.2380200001643971E-2</c:v>
                </c:pt>
                <c:pt idx="153">
                  <c:v>-3.7215999982436188E-3</c:v>
                </c:pt>
                <c:pt idx="154">
                  <c:v>1.3040199999522883E-2</c:v>
                </c:pt>
                <c:pt idx="155">
                  <c:v>1.6038000001572073E-2</c:v>
                </c:pt>
                <c:pt idx="156">
                  <c:v>3.3706000031088479E-3</c:v>
                </c:pt>
                <c:pt idx="157">
                  <c:v>9.1324000022723339E-3</c:v>
                </c:pt>
                <c:pt idx="158">
                  <c:v>-6.1057999992044643E-3</c:v>
                </c:pt>
                <c:pt idx="159">
                  <c:v>1.6000000032363459E-3</c:v>
                </c:pt>
                <c:pt idx="160">
                  <c:v>5.6000000040512532E-3</c:v>
                </c:pt>
                <c:pt idx="161">
                  <c:v>-1.7348000037600286E-3</c:v>
                </c:pt>
                <c:pt idx="162">
                  <c:v>8.2651999982772395E-3</c:v>
                </c:pt>
                <c:pt idx="163">
                  <c:v>2.7000001864507794E-5</c:v>
                </c:pt>
                <c:pt idx="164">
                  <c:v>-4.06959999963874E-3</c:v>
                </c:pt>
                <c:pt idx="165">
                  <c:v>-3.0780000088270754E-4</c:v>
                </c:pt>
                <c:pt idx="166">
                  <c:v>-1.0166200001549441E-2</c:v>
                </c:pt>
                <c:pt idx="167">
                  <c:v>4.6428000059677288E-3</c:v>
                </c:pt>
                <c:pt idx="168">
                  <c:v>-2.698600001167506E-3</c:v>
                </c:pt>
                <c:pt idx="169">
                  <c:v>6.6789999982574955E-3</c:v>
                </c:pt>
                <c:pt idx="170">
                  <c:v>8.6789999986649491E-3</c:v>
                </c:pt>
                <c:pt idx="171">
                  <c:v>1.2056600004143547E-2</c:v>
                </c:pt>
                <c:pt idx="172">
                  <c:v>2.4769999945419841E-3</c:v>
                </c:pt>
                <c:pt idx="173">
                  <c:v>-3.9713999998639338E-2</c:v>
                </c:pt>
                <c:pt idx="174">
                  <c:v>9.427600001799874E-3</c:v>
                </c:pt>
                <c:pt idx="175">
                  <c:v>-5.0487999978940934E-3</c:v>
                </c:pt>
                <c:pt idx="176">
                  <c:v>4.9983999997493811E-3</c:v>
                </c:pt>
                <c:pt idx="177">
                  <c:v>-1.66218000013032E-2</c:v>
                </c:pt>
                <c:pt idx="179">
                  <c:v>-2.709820000018226E-2</c:v>
                </c:pt>
                <c:pt idx="180">
                  <c:v>1.94240000564605E-3</c:v>
                </c:pt>
                <c:pt idx="181">
                  <c:v>-5.5855999962659553E-3</c:v>
                </c:pt>
                <c:pt idx="182">
                  <c:v>5.9851999976672232E-3</c:v>
                </c:pt>
                <c:pt idx="183">
                  <c:v>-2.5299999833805487E-4</c:v>
                </c:pt>
                <c:pt idx="186">
                  <c:v>7.854000068618916E-4</c:v>
                </c:pt>
                <c:pt idx="189">
                  <c:v>6.594400001631584E-3</c:v>
                </c:pt>
                <c:pt idx="190">
                  <c:v>-1.3025799999013543E-2</c:v>
                </c:pt>
                <c:pt idx="191">
                  <c:v>-4.0258000008179806E-3</c:v>
                </c:pt>
                <c:pt idx="193">
                  <c:v>1.5974199995980598E-2</c:v>
                </c:pt>
                <c:pt idx="195">
                  <c:v>2.3068000009516254E-3</c:v>
                </c:pt>
                <c:pt idx="196">
                  <c:v>-5.836999996972736E-3</c:v>
                </c:pt>
                <c:pt idx="198">
                  <c:v>6.1629999981960282E-3</c:v>
                </c:pt>
                <c:pt idx="199">
                  <c:v>7.1630000020377338E-3</c:v>
                </c:pt>
                <c:pt idx="200">
                  <c:v>-5.0751999951899052E-3</c:v>
                </c:pt>
                <c:pt idx="201">
                  <c:v>-2.3134000002755783E-3</c:v>
                </c:pt>
                <c:pt idx="202">
                  <c:v>-4.706400002760347E-3</c:v>
                </c:pt>
                <c:pt idx="203">
                  <c:v>3.9028000028338283E-3</c:v>
                </c:pt>
                <c:pt idx="204">
                  <c:v>4.6645999973407015E-3</c:v>
                </c:pt>
                <c:pt idx="205">
                  <c:v>1.8329800004721619E-2</c:v>
                </c:pt>
                <c:pt idx="207">
                  <c:v>7.4625999986892566E-3</c:v>
                </c:pt>
                <c:pt idx="210">
                  <c:v>1.312780000444036E-2</c:v>
                </c:pt>
                <c:pt idx="211">
                  <c:v>1.6651400001137517E-2</c:v>
                </c:pt>
                <c:pt idx="213">
                  <c:v>7.7930000043124892E-3</c:v>
                </c:pt>
                <c:pt idx="214">
                  <c:v>3.4109999978682026E-3</c:v>
                </c:pt>
                <c:pt idx="215">
                  <c:v>9.0674000020953827E-3</c:v>
                </c:pt>
                <c:pt idx="216">
                  <c:v>9.5416000040131621E-3</c:v>
                </c:pt>
                <c:pt idx="217">
                  <c:v>1.7827000003308058E-2</c:v>
                </c:pt>
                <c:pt idx="218">
                  <c:v>3.2200200002989732E-2</c:v>
                </c:pt>
                <c:pt idx="220">
                  <c:v>3.4247399999003392E-2</c:v>
                </c:pt>
                <c:pt idx="221">
                  <c:v>2.477099999669008E-2</c:v>
                </c:pt>
                <c:pt idx="222">
                  <c:v>2.9770999994070735E-2</c:v>
                </c:pt>
                <c:pt idx="224">
                  <c:v>3.5674400001880713E-2</c:v>
                </c:pt>
                <c:pt idx="225">
                  <c:v>3.772160000517033E-2</c:v>
                </c:pt>
                <c:pt idx="226">
                  <c:v>2.3339599996688776E-2</c:v>
                </c:pt>
                <c:pt idx="227">
                  <c:v>3.9339599999948405E-2</c:v>
                </c:pt>
                <c:pt idx="229">
                  <c:v>5.1760000002104789E-2</c:v>
                </c:pt>
                <c:pt idx="230">
                  <c:v>4.1045400001166854E-2</c:v>
                </c:pt>
                <c:pt idx="232">
                  <c:v>4.0996000003360678E-2</c:v>
                </c:pt>
                <c:pt idx="233">
                  <c:v>4.3757799998275004E-2</c:v>
                </c:pt>
                <c:pt idx="234">
                  <c:v>5.7508599995344412E-2</c:v>
                </c:pt>
                <c:pt idx="236">
                  <c:v>5.9794000000692904E-2</c:v>
                </c:pt>
                <c:pt idx="237">
                  <c:v>5.8888399995339569E-2</c:v>
                </c:pt>
                <c:pt idx="238">
                  <c:v>6.1124399995605927E-2</c:v>
                </c:pt>
                <c:pt idx="239">
                  <c:v>7.1124399997643195E-2</c:v>
                </c:pt>
                <c:pt idx="240">
                  <c:v>7.0684199999959674E-2</c:v>
                </c:pt>
                <c:pt idx="257">
                  <c:v>5.8909200000925921E-2</c:v>
                </c:pt>
                <c:pt idx="266">
                  <c:v>8.1327400002919603E-2</c:v>
                </c:pt>
                <c:pt idx="267">
                  <c:v>9.7612799996568356E-2</c:v>
                </c:pt>
                <c:pt idx="268">
                  <c:v>8.1707200006349012E-2</c:v>
                </c:pt>
                <c:pt idx="269">
                  <c:v>8.9707200000702869E-2</c:v>
                </c:pt>
                <c:pt idx="272">
                  <c:v>7.5469000003067777E-2</c:v>
                </c:pt>
                <c:pt idx="274">
                  <c:v>9.2469000002893154E-2</c:v>
                </c:pt>
                <c:pt idx="275">
                  <c:v>0.10146900000108872</c:v>
                </c:pt>
                <c:pt idx="282">
                  <c:v>8.7076000003435183E-2</c:v>
                </c:pt>
                <c:pt idx="283">
                  <c:v>8.3455799998773728E-2</c:v>
                </c:pt>
                <c:pt idx="284">
                  <c:v>0.13045579999743495</c:v>
                </c:pt>
                <c:pt idx="286">
                  <c:v>0.11782680000032997</c:v>
                </c:pt>
                <c:pt idx="295">
                  <c:v>0.10724060000211466</c:v>
                </c:pt>
                <c:pt idx="296">
                  <c:v>0.12324059999809833</c:v>
                </c:pt>
                <c:pt idx="300">
                  <c:v>0.12313520000316203</c:v>
                </c:pt>
                <c:pt idx="301">
                  <c:v>0.12489700000151061</c:v>
                </c:pt>
                <c:pt idx="303">
                  <c:v>0.10842060000140918</c:v>
                </c:pt>
                <c:pt idx="304">
                  <c:v>0.11594419999892125</c:v>
                </c:pt>
                <c:pt idx="305">
                  <c:v>0.13375320000341162</c:v>
                </c:pt>
                <c:pt idx="306">
                  <c:v>0.12080040000000736</c:v>
                </c:pt>
                <c:pt idx="312">
                  <c:v>0.12084760000288952</c:v>
                </c:pt>
                <c:pt idx="313">
                  <c:v>9.5133000002533663E-2</c:v>
                </c:pt>
                <c:pt idx="317">
                  <c:v>0.12279819999821484</c:v>
                </c:pt>
                <c:pt idx="321">
                  <c:v>0.14134560000093188</c:v>
                </c:pt>
                <c:pt idx="323">
                  <c:v>0.15500340000289725</c:v>
                </c:pt>
                <c:pt idx="324">
                  <c:v>0.13233380000019679</c:v>
                </c:pt>
                <c:pt idx="325">
                  <c:v>0.14833379999618046</c:v>
                </c:pt>
                <c:pt idx="326">
                  <c:v>0.15333380000083707</c:v>
                </c:pt>
                <c:pt idx="327">
                  <c:v>0.14109560000360943</c:v>
                </c:pt>
                <c:pt idx="328">
                  <c:v>0.15538100000412669</c:v>
                </c:pt>
                <c:pt idx="329">
                  <c:v>0.16138100000534905</c:v>
                </c:pt>
                <c:pt idx="330">
                  <c:v>0.15914280000288272</c:v>
                </c:pt>
                <c:pt idx="331">
                  <c:v>0.14194300000235671</c:v>
                </c:pt>
                <c:pt idx="332">
                  <c:v>0.16113180000684224</c:v>
                </c:pt>
                <c:pt idx="333">
                  <c:v>0.16794079999817768</c:v>
                </c:pt>
                <c:pt idx="334">
                  <c:v>0.15446439999504946</c:v>
                </c:pt>
                <c:pt idx="335">
                  <c:v>0.14308240000536898</c:v>
                </c:pt>
                <c:pt idx="336">
                  <c:v>0.15565320000314387</c:v>
                </c:pt>
                <c:pt idx="337">
                  <c:v>0.16269160000229022</c:v>
                </c:pt>
                <c:pt idx="341">
                  <c:v>0.16491660000610864</c:v>
                </c:pt>
                <c:pt idx="342">
                  <c:v>0.17967839999619173</c:v>
                </c:pt>
                <c:pt idx="343">
                  <c:v>0.17386719999922207</c:v>
                </c:pt>
                <c:pt idx="345">
                  <c:v>0.16339080000034301</c:v>
                </c:pt>
                <c:pt idx="347">
                  <c:v>0.16986500000348315</c:v>
                </c:pt>
                <c:pt idx="349">
                  <c:v>0.18157300000166288</c:v>
                </c:pt>
                <c:pt idx="351">
                  <c:v>0.15795060000527883</c:v>
                </c:pt>
                <c:pt idx="352">
                  <c:v>0.17166300000099</c:v>
                </c:pt>
                <c:pt idx="354">
                  <c:v>0.17279579999740236</c:v>
                </c:pt>
                <c:pt idx="356">
                  <c:v>0.18291319999843836</c:v>
                </c:pt>
                <c:pt idx="357">
                  <c:v>0.17167500000505242</c:v>
                </c:pt>
                <c:pt idx="360">
                  <c:v>0.18985059999977238</c:v>
                </c:pt>
                <c:pt idx="363">
                  <c:v>0.18578140000317944</c:v>
                </c:pt>
                <c:pt idx="367">
                  <c:v>0.19232580000243615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EC-41A0-898F-3413E13A228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Active!$J$21:$J$450</c:f>
              <c:numCache>
                <c:formatCode>General</c:formatCode>
                <c:ptCount val="430"/>
                <c:pt idx="104">
                  <c:v>-2.0580000054906122E-3</c:v>
                </c:pt>
                <c:pt idx="119">
                  <c:v>6.1219999770401046E-4</c:v>
                </c:pt>
                <c:pt idx="129">
                  <c:v>2.8898000018671155E-3</c:v>
                </c:pt>
                <c:pt idx="136">
                  <c:v>3.2766000003903173E-3</c:v>
                </c:pt>
                <c:pt idx="148">
                  <c:v>2.2456000006059185E-3</c:v>
                </c:pt>
                <c:pt idx="150">
                  <c:v>2.9546000005211681E-3</c:v>
                </c:pt>
                <c:pt idx="178">
                  <c:v>4.3781999993370846E-3</c:v>
                </c:pt>
                <c:pt idx="184">
                  <c:v>1.709550000668969E-2</c:v>
                </c:pt>
                <c:pt idx="185">
                  <c:v>0</c:v>
                </c:pt>
                <c:pt idx="187">
                  <c:v>-4.2291999998269603E-3</c:v>
                </c:pt>
                <c:pt idx="188">
                  <c:v>-3.0674000008730218E-3</c:v>
                </c:pt>
                <c:pt idx="192">
                  <c:v>-3.2257999991998076E-3</c:v>
                </c:pt>
                <c:pt idx="194">
                  <c:v>-4.5403999974951148E-3</c:v>
                </c:pt>
                <c:pt idx="197">
                  <c:v>-4.6369999981834553E-3</c:v>
                </c:pt>
                <c:pt idx="206">
                  <c:v>-6.9227999993017875E-3</c:v>
                </c:pt>
                <c:pt idx="208">
                  <c:v>1.6080600005807355E-2</c:v>
                </c:pt>
                <c:pt idx="209">
                  <c:v>7.4042000051122159E-3</c:v>
                </c:pt>
                <c:pt idx="212">
                  <c:v>2.7269399994111154E-2</c:v>
                </c:pt>
                <c:pt idx="223">
                  <c:v>3.1789000000571832E-2</c:v>
                </c:pt>
                <c:pt idx="231">
                  <c:v>4.1245400003390387E-2</c:v>
                </c:pt>
                <c:pt idx="235">
                  <c:v>5.7832200000120793E-2</c:v>
                </c:pt>
                <c:pt idx="242">
                  <c:v>8.1882200000109151E-2</c:v>
                </c:pt>
                <c:pt idx="243">
                  <c:v>8.1882200000109151E-2</c:v>
                </c:pt>
                <c:pt idx="244">
                  <c:v>8.1892199996218551E-2</c:v>
                </c:pt>
                <c:pt idx="245">
                  <c:v>8.1982199997582939E-2</c:v>
                </c:pt>
                <c:pt idx="246">
                  <c:v>8.2002199997077696E-2</c:v>
                </c:pt>
                <c:pt idx="247">
                  <c:v>8.0394000004162081E-2</c:v>
                </c:pt>
                <c:pt idx="248">
                  <c:v>8.0443999999260996E-2</c:v>
                </c:pt>
                <c:pt idx="249">
                  <c:v>8.0644000001484528E-2</c:v>
                </c:pt>
                <c:pt idx="250">
                  <c:v>8.1044000005931593E-2</c:v>
                </c:pt>
                <c:pt idx="251">
                  <c:v>8.2244000004720874E-2</c:v>
                </c:pt>
                <c:pt idx="252">
                  <c:v>8.2443999999668449E-2</c:v>
                </c:pt>
                <c:pt idx="253">
                  <c:v>8.2544000004418194E-2</c:v>
                </c:pt>
                <c:pt idx="254">
                  <c:v>8.2944000001589302E-2</c:v>
                </c:pt>
                <c:pt idx="255">
                  <c:v>8.2174800001666881E-2</c:v>
                </c:pt>
                <c:pt idx="256">
                  <c:v>8.2214800000656396E-2</c:v>
                </c:pt>
                <c:pt idx="258">
                  <c:v>8.2524999997986015E-2</c:v>
                </c:pt>
                <c:pt idx="260">
                  <c:v>8.9453200002026279E-2</c:v>
                </c:pt>
                <c:pt idx="261">
                  <c:v>8.9853199999197386E-2</c:v>
                </c:pt>
                <c:pt idx="262">
                  <c:v>9.0053200001420919E-2</c:v>
                </c:pt>
                <c:pt idx="263">
                  <c:v>9.0053200001420919E-2</c:v>
                </c:pt>
                <c:pt idx="270">
                  <c:v>9.4607200000609737E-2</c:v>
                </c:pt>
                <c:pt idx="271">
                  <c:v>0.10450720000517322</c:v>
                </c:pt>
                <c:pt idx="278">
                  <c:v>0.10026700000162236</c:v>
                </c:pt>
                <c:pt idx="279">
                  <c:v>0.10096699999849079</c:v>
                </c:pt>
                <c:pt idx="281">
                  <c:v>0.10579059999872698</c:v>
                </c:pt>
                <c:pt idx="287">
                  <c:v>8.8015600005746819E-2</c:v>
                </c:pt>
                <c:pt idx="292">
                  <c:v>0.11635179999575485</c:v>
                </c:pt>
                <c:pt idx="294">
                  <c:v>0.1042405999978655</c:v>
                </c:pt>
                <c:pt idx="297">
                  <c:v>0.10776420000183862</c:v>
                </c:pt>
                <c:pt idx="298">
                  <c:v>0.11656419999781065</c:v>
                </c:pt>
                <c:pt idx="308">
                  <c:v>0.12176219999673776</c:v>
                </c:pt>
                <c:pt idx="309">
                  <c:v>0.12206219999643508</c:v>
                </c:pt>
                <c:pt idx="310">
                  <c:v>0.1270622000010917</c:v>
                </c:pt>
                <c:pt idx="311">
                  <c:v>0.1274621999982628</c:v>
                </c:pt>
                <c:pt idx="314">
                  <c:v>0.12335100000200327</c:v>
                </c:pt>
                <c:pt idx="315">
                  <c:v>0.12491280000540428</c:v>
                </c:pt>
                <c:pt idx="316">
                  <c:v>0.12931280000339029</c:v>
                </c:pt>
                <c:pt idx="318">
                  <c:v>0.12523979999969015</c:v>
                </c:pt>
                <c:pt idx="348">
                  <c:v>0.16790780000155792</c:v>
                </c:pt>
                <c:pt idx="364">
                  <c:v>0.19454820000100881</c:v>
                </c:pt>
                <c:pt idx="366">
                  <c:v>0.1938640000007581</c:v>
                </c:pt>
                <c:pt idx="370">
                  <c:v>0.19483220000256551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EC-41A0-898F-3413E13A228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Active!$K$21:$K$450</c:f>
              <c:numCache>
                <c:formatCode>General</c:formatCode>
                <c:ptCount val="430"/>
                <c:pt idx="344">
                  <c:v>0.16192899999441579</c:v>
                </c:pt>
                <c:pt idx="346">
                  <c:v>0.16629079999984242</c:v>
                </c:pt>
                <c:pt idx="350">
                  <c:v>0.16632700000627665</c:v>
                </c:pt>
                <c:pt idx="353">
                  <c:v>0.17045179999695392</c:v>
                </c:pt>
                <c:pt idx="355">
                  <c:v>0.17616019999695709</c:v>
                </c:pt>
                <c:pt idx="358">
                  <c:v>0.17906940000102622</c:v>
                </c:pt>
                <c:pt idx="359">
                  <c:v>0.18819100000109756</c:v>
                </c:pt>
                <c:pt idx="361">
                  <c:v>0.18380679999972926</c:v>
                </c:pt>
                <c:pt idx="362">
                  <c:v>0.18507780000072671</c:v>
                </c:pt>
                <c:pt idx="365">
                  <c:v>0.19394879999890691</c:v>
                </c:pt>
                <c:pt idx="369">
                  <c:v>0.1957788000072469</c:v>
                </c:pt>
                <c:pt idx="371">
                  <c:v>0.20523020000109682</c:v>
                </c:pt>
                <c:pt idx="372">
                  <c:v>0.20151559999794699</c:v>
                </c:pt>
                <c:pt idx="373">
                  <c:v>0.21972600000299281</c:v>
                </c:pt>
                <c:pt idx="374">
                  <c:v>0.22555540000757901</c:v>
                </c:pt>
                <c:pt idx="375">
                  <c:v>0.22902400000748457</c:v>
                </c:pt>
                <c:pt idx="376">
                  <c:v>0.22944200000347337</c:v>
                </c:pt>
                <c:pt idx="377">
                  <c:v>0.23070380000717705</c:v>
                </c:pt>
                <c:pt idx="378">
                  <c:v>0.2357454000011785</c:v>
                </c:pt>
                <c:pt idx="379">
                  <c:v>0.23980740000115475</c:v>
                </c:pt>
                <c:pt idx="380">
                  <c:v>0.22751979999884497</c:v>
                </c:pt>
                <c:pt idx="381">
                  <c:v>0.19332820000272477</c:v>
                </c:pt>
                <c:pt idx="382">
                  <c:v>0.12224760000390233</c:v>
                </c:pt>
                <c:pt idx="383">
                  <c:v>0.18814820000261534</c:v>
                </c:pt>
                <c:pt idx="384">
                  <c:v>0.1957888000033563</c:v>
                </c:pt>
                <c:pt idx="385">
                  <c:v>0.21899600000324426</c:v>
                </c:pt>
                <c:pt idx="386">
                  <c:v>0.22872400000778725</c:v>
                </c:pt>
                <c:pt idx="387">
                  <c:v>0.2395673999999417</c:v>
                </c:pt>
                <c:pt idx="388">
                  <c:v>1.2979400002222974E-2</c:v>
                </c:pt>
                <c:pt idx="389">
                  <c:v>4.9539799998456147E-2</c:v>
                </c:pt>
                <c:pt idx="390">
                  <c:v>-1.2536599999293685E-2</c:v>
                </c:pt>
                <c:pt idx="391">
                  <c:v>-2.3219999275170267E-4</c:v>
                </c:pt>
                <c:pt idx="392">
                  <c:v>-1.2703999964287505E-3</c:v>
                </c:pt>
                <c:pt idx="393">
                  <c:v>1.2245999969309196E-3</c:v>
                </c:pt>
                <c:pt idx="394">
                  <c:v>1.5738000001874752E-2</c:v>
                </c:pt>
                <c:pt idx="395">
                  <c:v>1.9984000027761795E-3</c:v>
                </c:pt>
                <c:pt idx="396">
                  <c:v>-2.2575999973923899E-3</c:v>
                </c:pt>
                <c:pt idx="397">
                  <c:v>6.285200004640501E-3</c:v>
                </c:pt>
                <c:pt idx="398">
                  <c:v>2.5470000036875717E-3</c:v>
                </c:pt>
                <c:pt idx="399">
                  <c:v>7.2943999985000119E-3</c:v>
                </c:pt>
                <c:pt idx="400">
                  <c:v>1.4967999959480949E-3</c:v>
                </c:pt>
                <c:pt idx="401">
                  <c:v>-3.3064000017475337E-3</c:v>
                </c:pt>
                <c:pt idx="402">
                  <c:v>1.5729800004919525E-2</c:v>
                </c:pt>
                <c:pt idx="403">
                  <c:v>8.9625999971758574E-3</c:v>
                </c:pt>
                <c:pt idx="404">
                  <c:v>1.8327000005228911E-2</c:v>
                </c:pt>
                <c:pt idx="405">
                  <c:v>3.5147399998095352E-2</c:v>
                </c:pt>
                <c:pt idx="406">
                  <c:v>3.6194400003296323E-2</c:v>
                </c:pt>
                <c:pt idx="407">
                  <c:v>5.296000000089407E-2</c:v>
                </c:pt>
                <c:pt idx="408">
                  <c:v>3.8796000000729691E-2</c:v>
                </c:pt>
                <c:pt idx="409">
                  <c:v>4.2857799999183044E-2</c:v>
                </c:pt>
                <c:pt idx="410">
                  <c:v>5.9994000002916437E-2</c:v>
                </c:pt>
                <c:pt idx="411">
                  <c:v>6.4207800001895521E-2</c:v>
                </c:pt>
                <c:pt idx="412">
                  <c:v>8.2227400002011564E-2</c:v>
                </c:pt>
                <c:pt idx="413">
                  <c:v>9.5812799998384435E-2</c:v>
                </c:pt>
                <c:pt idx="414">
                  <c:v>0.11109059999580495</c:v>
                </c:pt>
                <c:pt idx="415">
                  <c:v>8.8476000004447997E-2</c:v>
                </c:pt>
                <c:pt idx="416">
                  <c:v>9.491560000606114E-2</c:v>
                </c:pt>
                <c:pt idx="417">
                  <c:v>0.10712060000514612</c:v>
                </c:pt>
                <c:pt idx="418">
                  <c:v>0.11574420000397367</c:v>
                </c:pt>
                <c:pt idx="419">
                  <c:v>0.16084280000359286</c:v>
                </c:pt>
                <c:pt idx="420">
                  <c:v>0.22293260000151349</c:v>
                </c:pt>
                <c:pt idx="421">
                  <c:v>0.21968000000197208</c:v>
                </c:pt>
                <c:pt idx="422">
                  <c:v>0.16093180000461871</c:v>
                </c:pt>
                <c:pt idx="423">
                  <c:v>0.16875079999590525</c:v>
                </c:pt>
                <c:pt idx="424">
                  <c:v>0.15575439999520313</c:v>
                </c:pt>
                <c:pt idx="425">
                  <c:v>0.15560320000076899</c:v>
                </c:pt>
                <c:pt idx="426">
                  <c:v>0.18276039999909699</c:v>
                </c:pt>
                <c:pt idx="427">
                  <c:v>0.18692900000314694</c:v>
                </c:pt>
                <c:pt idx="428">
                  <c:v>0.1914835999996285</c:v>
                </c:pt>
                <c:pt idx="429">
                  <c:v>0.2628956000044127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EC-41A0-898F-3413E13A228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Active!$L$21:$L$450</c:f>
              <c:numCache>
                <c:formatCode>General</c:formatCode>
                <c:ptCount val="430"/>
                <c:pt idx="368">
                  <c:v>0.1957788000072469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EC-41A0-898F-3413E13A22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Active!$M$21:$M$450</c:f>
              <c:numCache>
                <c:formatCode>General</c:formatCode>
                <c:ptCount val="430"/>
                <c:pt idx="167">
                  <c:v>4.6428000059677288E-3</c:v>
                </c:pt>
                <c:pt idx="230">
                  <c:v>4.1045400001166854E-2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EC-41A0-898F-3413E13A22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Active!$N$21:$N$450</c:f>
              <c:numCache>
                <c:formatCode>General</c:formatCode>
                <c:ptCount val="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EC-41A0-898F-3413E13A22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Active!$O$21:$O$450</c:f>
              <c:numCache>
                <c:formatCode>General</c:formatCode>
                <c:ptCount val="430"/>
                <c:pt idx="316">
                  <c:v>0.11308367365118484</c:v>
                </c:pt>
                <c:pt idx="317">
                  <c:v>0.11322741593783313</c:v>
                </c:pt>
                <c:pt idx="318">
                  <c:v>0.11380238508442631</c:v>
                </c:pt>
                <c:pt idx="319">
                  <c:v>0.11749177044173245</c:v>
                </c:pt>
                <c:pt idx="320">
                  <c:v>0.11753968453728188</c:v>
                </c:pt>
                <c:pt idx="321">
                  <c:v>0.11768342682393017</c:v>
                </c:pt>
                <c:pt idx="322">
                  <c:v>0.12511011163409191</c:v>
                </c:pt>
                <c:pt idx="323">
                  <c:v>0.12827244194035431</c:v>
                </c:pt>
                <c:pt idx="324">
                  <c:v>0.12961403661573839</c:v>
                </c:pt>
                <c:pt idx="325">
                  <c:v>0.12961403661573839</c:v>
                </c:pt>
                <c:pt idx="326">
                  <c:v>0.12961403661573839</c:v>
                </c:pt>
                <c:pt idx="327">
                  <c:v>0.12966195071128783</c:v>
                </c:pt>
                <c:pt idx="328">
                  <c:v>0.1298056929979361</c:v>
                </c:pt>
                <c:pt idx="329">
                  <c:v>0.1298056929979361</c:v>
                </c:pt>
                <c:pt idx="330">
                  <c:v>0.12985360709348553</c:v>
                </c:pt>
                <c:pt idx="331">
                  <c:v>0.13411796159738487</c:v>
                </c:pt>
                <c:pt idx="332">
                  <c:v>0.13488458712617574</c:v>
                </c:pt>
                <c:pt idx="333">
                  <c:v>0.13512415760392291</c:v>
                </c:pt>
                <c:pt idx="334">
                  <c:v>0.13521998579502176</c:v>
                </c:pt>
                <c:pt idx="335">
                  <c:v>0.13569912675051607</c:v>
                </c:pt>
                <c:pt idx="336">
                  <c:v>0.13598661132381265</c:v>
                </c:pt>
                <c:pt idx="337">
                  <c:v>0.14020305173216252</c:v>
                </c:pt>
                <c:pt idx="338">
                  <c:v>0.14065823563988211</c:v>
                </c:pt>
                <c:pt idx="339">
                  <c:v>0.14065823563988211</c:v>
                </c:pt>
                <c:pt idx="340">
                  <c:v>0.14065823563988211</c:v>
                </c:pt>
                <c:pt idx="341">
                  <c:v>0.14619231367584135</c:v>
                </c:pt>
                <c:pt idx="342">
                  <c:v>0.14624022777139078</c:v>
                </c:pt>
                <c:pt idx="343">
                  <c:v>0.14700685330018168</c:v>
                </c:pt>
                <c:pt idx="344">
                  <c:v>0.14705476739573112</c:v>
                </c:pt>
                <c:pt idx="345">
                  <c:v>0.14710268149128053</c:v>
                </c:pt>
                <c:pt idx="346">
                  <c:v>0.14710268149128053</c:v>
                </c:pt>
                <c:pt idx="347">
                  <c:v>0.14801304930671971</c:v>
                </c:pt>
                <c:pt idx="348">
                  <c:v>0.15021709770199354</c:v>
                </c:pt>
                <c:pt idx="349">
                  <c:v>0.15088789503968555</c:v>
                </c:pt>
                <c:pt idx="350">
                  <c:v>0.15232531790616849</c:v>
                </c:pt>
                <c:pt idx="351">
                  <c:v>0.15242114609726734</c:v>
                </c:pt>
                <c:pt idx="352">
                  <c:v>0.15328359981715708</c:v>
                </c:pt>
                <c:pt idx="353">
                  <c:v>0.15405022534594798</c:v>
                </c:pt>
                <c:pt idx="354">
                  <c:v>0.15788335298990241</c:v>
                </c:pt>
                <c:pt idx="355">
                  <c:v>0.16545378008671247</c:v>
                </c:pt>
                <c:pt idx="356">
                  <c:v>0.16952647820841404</c:v>
                </c:pt>
                <c:pt idx="357">
                  <c:v>0.16957439230396348</c:v>
                </c:pt>
                <c:pt idx="358">
                  <c:v>0.16995770506835894</c:v>
                </c:pt>
                <c:pt idx="359">
                  <c:v>0.17532408376989517</c:v>
                </c:pt>
                <c:pt idx="360">
                  <c:v>0.17637819387198261</c:v>
                </c:pt>
                <c:pt idx="361">
                  <c:v>0.17680942073192751</c:v>
                </c:pt>
                <c:pt idx="362">
                  <c:v>0.18136125980912338</c:v>
                </c:pt>
                <c:pt idx="363">
                  <c:v>0.18624849755516532</c:v>
                </c:pt>
                <c:pt idx="364">
                  <c:v>0.19707708314933664</c:v>
                </c:pt>
                <c:pt idx="365">
                  <c:v>0.19789162277367695</c:v>
                </c:pt>
                <c:pt idx="366">
                  <c:v>0.19856242011136899</c:v>
                </c:pt>
                <c:pt idx="367">
                  <c:v>0.19861033420691843</c:v>
                </c:pt>
                <c:pt idx="368">
                  <c:v>0.20268303232862001</c:v>
                </c:pt>
                <c:pt idx="369">
                  <c:v>0.20268303232862001</c:v>
                </c:pt>
                <c:pt idx="370">
                  <c:v>0.21528443945812026</c:v>
                </c:pt>
                <c:pt idx="371">
                  <c:v>0.2205549899685576</c:v>
                </c:pt>
                <c:pt idx="372">
                  <c:v>0.22069873225520587</c:v>
                </c:pt>
                <c:pt idx="373">
                  <c:v>0.22683173648553301</c:v>
                </c:pt>
                <c:pt idx="374">
                  <c:v>0.23080860641613576</c:v>
                </c:pt>
                <c:pt idx="375">
                  <c:v>0.23210228699597035</c:v>
                </c:pt>
                <c:pt idx="376">
                  <c:v>0.23258142795146469</c:v>
                </c:pt>
                <c:pt idx="377">
                  <c:v>0.23262934204701408</c:v>
                </c:pt>
                <c:pt idx="378">
                  <c:v>0.23320431119360729</c:v>
                </c:pt>
                <c:pt idx="379">
                  <c:v>0.23751657979305602</c:v>
                </c:pt>
                <c:pt idx="380">
                  <c:v>0.23119191918053117</c:v>
                </c:pt>
                <c:pt idx="381">
                  <c:v>0.19707708314933664</c:v>
                </c:pt>
                <c:pt idx="382">
                  <c:v>0.11241287631349281</c:v>
                </c:pt>
                <c:pt idx="383">
                  <c:v>0.18749426403945052</c:v>
                </c:pt>
                <c:pt idx="384">
                  <c:v>0.20268303232862001</c:v>
                </c:pt>
                <c:pt idx="385">
                  <c:v>0.22683173648553301</c:v>
                </c:pt>
                <c:pt idx="386">
                  <c:v>0.23210228699597035</c:v>
                </c:pt>
                <c:pt idx="387">
                  <c:v>0.23751657979305602</c:v>
                </c:pt>
                <c:pt idx="388">
                  <c:v>-4.8051429681550156E-2</c:v>
                </c:pt>
                <c:pt idx="389">
                  <c:v>-2.9939901563865397E-2</c:v>
                </c:pt>
                <c:pt idx="390">
                  <c:v>-2.9844073372766539E-2</c:v>
                </c:pt>
                <c:pt idx="391">
                  <c:v>-7.899417611127342E-3</c:v>
                </c:pt>
                <c:pt idx="392">
                  <c:v>-7.8515035155779095E-3</c:v>
                </c:pt>
                <c:pt idx="393">
                  <c:v>-1.8622415718990912E-3</c:v>
                </c:pt>
                <c:pt idx="394">
                  <c:v>3.5520512251865644E-3</c:v>
                </c:pt>
                <c:pt idx="395">
                  <c:v>2.166357934287132E-2</c:v>
                </c:pt>
                <c:pt idx="396">
                  <c:v>2.5496706986825764E-2</c:v>
                </c:pt>
                <c:pt idx="397">
                  <c:v>2.7700755382099571E-2</c:v>
                </c:pt>
                <c:pt idx="398">
                  <c:v>2.7748669477649E-2</c:v>
                </c:pt>
                <c:pt idx="399">
                  <c:v>3.2204680363746047E-2</c:v>
                </c:pt>
                <c:pt idx="400">
                  <c:v>3.3067134083635798E-2</c:v>
                </c:pt>
                <c:pt idx="401">
                  <c:v>3.9104310122864049E-2</c:v>
                </c:pt>
                <c:pt idx="402">
                  <c:v>4.4326946537751974E-2</c:v>
                </c:pt>
                <c:pt idx="403">
                  <c:v>4.8926699710497311E-2</c:v>
                </c:pt>
                <c:pt idx="404">
                  <c:v>5.6497126807307341E-2</c:v>
                </c:pt>
                <c:pt idx="405">
                  <c:v>6.0234426260162927E-2</c:v>
                </c:pt>
                <c:pt idx="406">
                  <c:v>6.095313769340438E-2</c:v>
                </c:pt>
                <c:pt idx="407">
                  <c:v>6.5361234483951994E-2</c:v>
                </c:pt>
                <c:pt idx="408">
                  <c:v>6.6319516394940603E-2</c:v>
                </c:pt>
                <c:pt idx="409">
                  <c:v>6.6367430490490043E-2</c:v>
                </c:pt>
                <c:pt idx="410">
                  <c:v>7.1590066905377975E-2</c:v>
                </c:pt>
                <c:pt idx="411">
                  <c:v>7.8345954377847679E-2</c:v>
                </c:pt>
                <c:pt idx="412">
                  <c:v>8.898288358982126E-2</c:v>
                </c:pt>
                <c:pt idx="413">
                  <c:v>8.9126625876469551E-2</c:v>
                </c:pt>
                <c:pt idx="414">
                  <c:v>9.492423143795066E-2</c:v>
                </c:pt>
                <c:pt idx="415">
                  <c:v>9.506797372459895E-2</c:v>
                </c:pt>
                <c:pt idx="416">
                  <c:v>0.10091349338162947</c:v>
                </c:pt>
                <c:pt idx="417">
                  <c:v>0.11169416488025136</c:v>
                </c:pt>
                <c:pt idx="418">
                  <c:v>0.11178999307135022</c:v>
                </c:pt>
                <c:pt idx="419">
                  <c:v>0.12985360709348553</c:v>
                </c:pt>
                <c:pt idx="420">
                  <c:v>0.13038066214452926</c:v>
                </c:pt>
                <c:pt idx="421">
                  <c:v>0.1348366730306263</c:v>
                </c:pt>
                <c:pt idx="422">
                  <c:v>0.13488458712617574</c:v>
                </c:pt>
                <c:pt idx="423">
                  <c:v>0.13512415760392291</c:v>
                </c:pt>
                <c:pt idx="424">
                  <c:v>0.13521998579502176</c:v>
                </c:pt>
                <c:pt idx="425">
                  <c:v>0.13598661132381265</c:v>
                </c:pt>
                <c:pt idx="426">
                  <c:v>0.16971813459061175</c:v>
                </c:pt>
                <c:pt idx="427">
                  <c:v>0.17580322472538945</c:v>
                </c:pt>
                <c:pt idx="428">
                  <c:v>0.18045089199368419</c:v>
                </c:pt>
                <c:pt idx="429">
                  <c:v>0.24944718958486423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EC-41A0-898F-3413E13A228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Active!$F$21:$F$450</c:f>
              <c:numCache>
                <c:formatCode>General</c:formatCode>
                <c:ptCount val="43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</c:numCache>
            </c:numRef>
          </c:xVal>
          <c:yVal>
            <c:numRef>
              <c:f>Active!$U$21:$U$450</c:f>
              <c:numCache>
                <c:formatCode>General</c:formatCode>
                <c:ptCount val="430"/>
                <c:pt idx="130">
                  <c:v>-0.14933030000247527</c:v>
                </c:pt>
                <c:pt idx="219">
                  <c:v>-0.40561890000390122</c:v>
                </c:pt>
                <c:pt idx="228">
                  <c:v>0.42848229999799514</c:v>
                </c:pt>
                <c:pt idx="241">
                  <c:v>0.57068419999995967</c:v>
                </c:pt>
                <c:pt idx="259">
                  <c:v>-0.72023219999391586</c:v>
                </c:pt>
                <c:pt idx="299">
                  <c:v>-0.72864129999652505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EC-41A0-898F-3413E13A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0696"/>
        <c:axId val="1"/>
      </c:scatterChart>
      <c:valAx>
        <c:axId val="934910696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826387929579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3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06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13480990314807"/>
          <c:y val="0.90851735015772872"/>
          <c:w val="0.68567343555739746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419100</xdr:colOff>
      <xdr:row>18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AB24F6D-AA90-BC40-52A1-20ACDF72C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95250</xdr:colOff>
      <xdr:row>12</xdr:row>
      <xdr:rowOff>0</xdr:rowOff>
    </xdr:from>
    <xdr:to>
      <xdr:col>40</xdr:col>
      <xdr:colOff>114300</xdr:colOff>
      <xdr:row>30</xdr:row>
      <xdr:rowOff>152400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798DF8E9-4FC7-0BB7-B71E-091C3138E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676275</xdr:colOff>
      <xdr:row>0</xdr:row>
      <xdr:rowOff>0</xdr:rowOff>
    </xdr:from>
    <xdr:to>
      <xdr:col>27</xdr:col>
      <xdr:colOff>333375</xdr:colOff>
      <xdr:row>18</xdr:row>
      <xdr:rowOff>9525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3E15BB46-3C66-33C0-874D-2A93B3369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60" TargetMode="External"/><Relationship Id="rId117" Type="http://schemas.openxmlformats.org/officeDocument/2006/relationships/hyperlink" Target="http://vsolj.cetus-net.org/no45.pdf" TargetMode="External"/><Relationship Id="rId21" Type="http://schemas.openxmlformats.org/officeDocument/2006/relationships/hyperlink" Target="http://www.bav-astro.de/sfs/BAVM_link.php?BAVMnr=60" TargetMode="External"/><Relationship Id="rId42" Type="http://schemas.openxmlformats.org/officeDocument/2006/relationships/hyperlink" Target="http://www.konkoly.hu/cgi-bin/IBVS?5155" TargetMode="External"/><Relationship Id="rId47" Type="http://schemas.openxmlformats.org/officeDocument/2006/relationships/hyperlink" Target="http://www.konkoly.hu/cgi-bin/IBVS?4340" TargetMode="External"/><Relationship Id="rId63" Type="http://schemas.openxmlformats.org/officeDocument/2006/relationships/hyperlink" Target="http://var.astro.cz/oejv/issues/oejv0142.pdf" TargetMode="External"/><Relationship Id="rId68" Type="http://schemas.openxmlformats.org/officeDocument/2006/relationships/hyperlink" Target="http://www.bav-astro.de/sfs/BAVM_link.php?BAVMnr=4" TargetMode="External"/><Relationship Id="rId84" Type="http://schemas.openxmlformats.org/officeDocument/2006/relationships/hyperlink" Target="http://www.bav-astro.de/sfs/BAVM_link.php?BAVMnr=23" TargetMode="External"/><Relationship Id="rId89" Type="http://schemas.openxmlformats.org/officeDocument/2006/relationships/hyperlink" Target="http://www.konkoly.hu/cgi-bin/IBVS?647" TargetMode="External"/><Relationship Id="rId112" Type="http://schemas.openxmlformats.org/officeDocument/2006/relationships/hyperlink" Target="http://www.konkoly.hu/cgi-bin/IBVS?5155" TargetMode="External"/><Relationship Id="rId16" Type="http://schemas.openxmlformats.org/officeDocument/2006/relationships/hyperlink" Target="http://www.bav-astro.de/sfs/BAVM_link.php?BAVMnr=50" TargetMode="External"/><Relationship Id="rId107" Type="http://schemas.openxmlformats.org/officeDocument/2006/relationships/hyperlink" Target="http://www.bav-astro.de/sfs/BAVM_link.php?BAVMnr=122" TargetMode="External"/><Relationship Id="rId11" Type="http://schemas.openxmlformats.org/officeDocument/2006/relationships/hyperlink" Target="http://www.bav-astro.de/sfs/BAVM_link.php?BAVMnr=34" TargetMode="External"/><Relationship Id="rId24" Type="http://schemas.openxmlformats.org/officeDocument/2006/relationships/hyperlink" Target="http://www.konkoly.hu/cgi-bin/IBVS?5155" TargetMode="External"/><Relationship Id="rId32" Type="http://schemas.openxmlformats.org/officeDocument/2006/relationships/hyperlink" Target="http://www.konkoly.hu/cgi-bin/IBVS?5155" TargetMode="External"/><Relationship Id="rId37" Type="http://schemas.openxmlformats.org/officeDocument/2006/relationships/hyperlink" Target="http://www.konkoly.hu/cgi-bin/IBVS?5155" TargetMode="External"/><Relationship Id="rId40" Type="http://schemas.openxmlformats.org/officeDocument/2006/relationships/hyperlink" Target="http://www.konkoly.hu/cgi-bin/IBVS?4534" TargetMode="External"/><Relationship Id="rId45" Type="http://schemas.openxmlformats.org/officeDocument/2006/relationships/hyperlink" Target="http://www.konkoly.hu/cgi-bin/IBVS?5155" TargetMode="External"/><Relationship Id="rId53" Type="http://schemas.openxmlformats.org/officeDocument/2006/relationships/hyperlink" Target="http://www.konkoly.hu/cgi-bin/IBVS?5155" TargetMode="External"/><Relationship Id="rId58" Type="http://schemas.openxmlformats.org/officeDocument/2006/relationships/hyperlink" Target="http://www.konkoly.hu/cgi-bin/IBVS?5494" TargetMode="External"/><Relationship Id="rId66" Type="http://schemas.openxmlformats.org/officeDocument/2006/relationships/hyperlink" Target="http://var.astro.cz/oejv/issues/oejv0172.pdf" TargetMode="External"/><Relationship Id="rId74" Type="http://schemas.openxmlformats.org/officeDocument/2006/relationships/hyperlink" Target="http://www.bav-astro.de/sfs/BAVM_link.php?BAVMnr=15" TargetMode="External"/><Relationship Id="rId79" Type="http://schemas.openxmlformats.org/officeDocument/2006/relationships/hyperlink" Target="http://www.bav-astro.de/sfs/BAVM_link.php?BAVMnr=18" TargetMode="External"/><Relationship Id="rId87" Type="http://schemas.openxmlformats.org/officeDocument/2006/relationships/hyperlink" Target="http://www.bav-astro.de/sfs/BAVM_link.php?BAVMnr=25" TargetMode="External"/><Relationship Id="rId102" Type="http://schemas.openxmlformats.org/officeDocument/2006/relationships/hyperlink" Target="http://www.konkoly.hu/cgi-bin/IBVS?3698" TargetMode="External"/><Relationship Id="rId110" Type="http://schemas.openxmlformats.org/officeDocument/2006/relationships/hyperlink" Target="http://www.bav-astro.de/sfs/BAVM_link.php?BAVMnr=131" TargetMode="External"/><Relationship Id="rId115" Type="http://schemas.openxmlformats.org/officeDocument/2006/relationships/hyperlink" Target="http://www.bav-astro.de/sfs/BAVM_link.php?BAVMnr=154" TargetMode="External"/><Relationship Id="rId5" Type="http://schemas.openxmlformats.org/officeDocument/2006/relationships/hyperlink" Target="http://www.konkoly.hu/cgi-bin/IBVS?937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bav-astro.de/sfs/BAVM_link.php?BAVMnr=23" TargetMode="External"/><Relationship Id="rId90" Type="http://schemas.openxmlformats.org/officeDocument/2006/relationships/hyperlink" Target="http://www.bav-astro.de/sfs/BAVM_link.php?BAVMnr=25" TargetMode="External"/><Relationship Id="rId95" Type="http://schemas.openxmlformats.org/officeDocument/2006/relationships/hyperlink" Target="http://vsolj.cetus-net.org/no47.pdf" TargetMode="External"/><Relationship Id="rId19" Type="http://schemas.openxmlformats.org/officeDocument/2006/relationships/hyperlink" Target="http://www.konkoly.hu/cgi-bin/IBVS?3698" TargetMode="External"/><Relationship Id="rId14" Type="http://schemas.openxmlformats.org/officeDocument/2006/relationships/hyperlink" Target="http://www.konkoly.hu/cgi-bin/IBVS?3698" TargetMode="External"/><Relationship Id="rId22" Type="http://schemas.openxmlformats.org/officeDocument/2006/relationships/hyperlink" Target="http://www.konkoly.hu/cgi-bin/IBVS?3698" TargetMode="External"/><Relationship Id="rId27" Type="http://schemas.openxmlformats.org/officeDocument/2006/relationships/hyperlink" Target="http://www.bav-astro.de/sfs/BAVM_link.php?BAVMnr=60" TargetMode="External"/><Relationship Id="rId30" Type="http://schemas.openxmlformats.org/officeDocument/2006/relationships/hyperlink" Target="http://www.konkoly.hu/cgi-bin/IBVS?5155" TargetMode="External"/><Relationship Id="rId35" Type="http://schemas.openxmlformats.org/officeDocument/2006/relationships/hyperlink" Target="http://www.konkoly.hu/cgi-bin/IBVS?5155" TargetMode="External"/><Relationship Id="rId43" Type="http://schemas.openxmlformats.org/officeDocument/2006/relationships/hyperlink" Target="http://www.bav-astro.de/sfs/BAVM_link.php?BAVMnr=93" TargetMode="External"/><Relationship Id="rId48" Type="http://schemas.openxmlformats.org/officeDocument/2006/relationships/hyperlink" Target="http://www.konkoly.hu/cgi-bin/IBVS?4340" TargetMode="External"/><Relationship Id="rId56" Type="http://schemas.openxmlformats.org/officeDocument/2006/relationships/hyperlink" Target="http://www.konkoly.hu/cgi-bin/IBVS?5380" TargetMode="External"/><Relationship Id="rId64" Type="http://schemas.openxmlformats.org/officeDocument/2006/relationships/hyperlink" Target="http://www.bav-astro.de/sfs/BAVM_link.php?BAVMnr=238" TargetMode="External"/><Relationship Id="rId69" Type="http://schemas.openxmlformats.org/officeDocument/2006/relationships/hyperlink" Target="http://www.bav-astro.de/sfs/BAVM_link.php?BAVMnr=8" TargetMode="External"/><Relationship Id="rId77" Type="http://schemas.openxmlformats.org/officeDocument/2006/relationships/hyperlink" Target="http://www.bav-astro.de/sfs/BAVM_link.php?BAVMnr=15" TargetMode="External"/><Relationship Id="rId100" Type="http://schemas.openxmlformats.org/officeDocument/2006/relationships/hyperlink" Target="http://www.konkoly.hu/cgi-bin/IBVS?3698" TargetMode="External"/><Relationship Id="rId105" Type="http://schemas.openxmlformats.org/officeDocument/2006/relationships/hyperlink" Target="http://vsolj.cetus-net.org/no47.pdf" TargetMode="External"/><Relationship Id="rId113" Type="http://schemas.openxmlformats.org/officeDocument/2006/relationships/hyperlink" Target="http://www.bav-astro.de/sfs/BAVM_link.php?BAVMnr=157" TargetMode="External"/><Relationship Id="rId118" Type="http://schemas.openxmlformats.org/officeDocument/2006/relationships/hyperlink" Target="http://vsolj.cetus-net.org/no45.pdf" TargetMode="External"/><Relationship Id="rId8" Type="http://schemas.openxmlformats.org/officeDocument/2006/relationships/hyperlink" Target="http://www.konkoly.hu/cgi-bin/IBVS?1249" TargetMode="External"/><Relationship Id="rId51" Type="http://schemas.openxmlformats.org/officeDocument/2006/relationships/hyperlink" Target="http://www.konkoly.hu/cgi-bin/IBVS?4534" TargetMode="External"/><Relationship Id="rId72" Type="http://schemas.openxmlformats.org/officeDocument/2006/relationships/hyperlink" Target="http://www.bav-astro.de/sfs/BAVM_link.php?BAVMnr=10" TargetMode="External"/><Relationship Id="rId80" Type="http://schemas.openxmlformats.org/officeDocument/2006/relationships/hyperlink" Target="http://www.bav-astro.de/sfs/BAVM_link.php?BAVMnr=23" TargetMode="External"/><Relationship Id="rId85" Type="http://schemas.openxmlformats.org/officeDocument/2006/relationships/hyperlink" Target="http://www.bav-astro.de/sfs/BAVM_link.php?BAVMnr=23" TargetMode="External"/><Relationship Id="rId93" Type="http://schemas.openxmlformats.org/officeDocument/2006/relationships/hyperlink" Target="http://www.bav-astro.de/sfs/BAVM_link.php?BAVMnr=28" TargetMode="External"/><Relationship Id="rId98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konkoly.hu/cgi-bin/IBVS?456" TargetMode="External"/><Relationship Id="rId12" Type="http://schemas.openxmlformats.org/officeDocument/2006/relationships/hyperlink" Target="http://www.bav-astro.de/sfs/BAVM_link.php?BAVMnr=34" TargetMode="External"/><Relationship Id="rId17" Type="http://schemas.openxmlformats.org/officeDocument/2006/relationships/hyperlink" Target="http://www.bav-astro.de/sfs/BAVM_link.php?BAVMnr=52" TargetMode="External"/><Relationship Id="rId25" Type="http://schemas.openxmlformats.org/officeDocument/2006/relationships/hyperlink" Target="http://www.bav-astro.de/sfs/BAVM_link.php?BAVMnr=60" TargetMode="External"/><Relationship Id="rId33" Type="http://schemas.openxmlformats.org/officeDocument/2006/relationships/hyperlink" Target="http://www.bav-astro.de/sfs/BAVM_link.php?BAVMnr=62" TargetMode="External"/><Relationship Id="rId38" Type="http://schemas.openxmlformats.org/officeDocument/2006/relationships/hyperlink" Target="http://www.bav-astro.de/sfs/BAVM_link.php?BAVMnr=79" TargetMode="External"/><Relationship Id="rId46" Type="http://schemas.openxmlformats.org/officeDocument/2006/relationships/hyperlink" Target="http://www.bav-astro.de/sfs/BAVM_link.php?BAVMnr=99" TargetMode="External"/><Relationship Id="rId59" Type="http://schemas.openxmlformats.org/officeDocument/2006/relationships/hyperlink" Target="http://www.aavso.org/sites/default/files/jaavso/v36n2/186.pdf" TargetMode="External"/><Relationship Id="rId67" Type="http://schemas.openxmlformats.org/officeDocument/2006/relationships/hyperlink" Target="http://www.bav-astro.de/sfs/BAVM_link.php?BAVMnr=4" TargetMode="External"/><Relationship Id="rId103" Type="http://schemas.openxmlformats.org/officeDocument/2006/relationships/hyperlink" Target="http://www.konkoly.hu/cgi-bin/IBVS?5155" TargetMode="External"/><Relationship Id="rId108" Type="http://schemas.openxmlformats.org/officeDocument/2006/relationships/hyperlink" Target="http://www.bav-astro.de/sfs/BAVM_link.php?BAVMnr=122" TargetMode="External"/><Relationship Id="rId1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konkoly.hu/cgi-bin/IBVS?3698" TargetMode="External"/><Relationship Id="rId41" Type="http://schemas.openxmlformats.org/officeDocument/2006/relationships/hyperlink" Target="http://www.bav-astro.de/sfs/BAVM_link.php?BAVMnr=93" TargetMode="External"/><Relationship Id="rId54" Type="http://schemas.openxmlformats.org/officeDocument/2006/relationships/hyperlink" Target="http://www.konkoly.hu/cgi-bin/IBVS?5155" TargetMode="External"/><Relationship Id="rId62" Type="http://schemas.openxmlformats.org/officeDocument/2006/relationships/hyperlink" Target="http://www.bav-astro.de/sfs/BAVM_link.php?BAVMnr=220" TargetMode="External"/><Relationship Id="rId70" Type="http://schemas.openxmlformats.org/officeDocument/2006/relationships/hyperlink" Target="http://www.bav-astro.de/sfs/BAVM_link.php?BAVMnr=8" TargetMode="External"/><Relationship Id="rId75" Type="http://schemas.openxmlformats.org/officeDocument/2006/relationships/hyperlink" Target="http://www.bav-astro.de/sfs/BAVM_link.php?BAVMnr=15" TargetMode="External"/><Relationship Id="rId83" Type="http://schemas.openxmlformats.org/officeDocument/2006/relationships/hyperlink" Target="http://www.bav-astro.de/sfs/BAVM_link.php?BAVMnr=23" TargetMode="External"/><Relationship Id="rId88" Type="http://schemas.openxmlformats.org/officeDocument/2006/relationships/hyperlink" Target="http://vsolj.cetus-net.org/no47.pdf" TargetMode="External"/><Relationship Id="rId91" Type="http://schemas.openxmlformats.org/officeDocument/2006/relationships/hyperlink" Target="http://www.bav-astro.de/sfs/BAVM_link.php?BAVMnr=25" TargetMode="External"/><Relationship Id="rId96" Type="http://schemas.openxmlformats.org/officeDocument/2006/relationships/hyperlink" Target="http://www.bav-astro.de/sfs/BAVM_link.php?BAVMnr=32" TargetMode="External"/><Relationship Id="rId111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konkoly.hu/cgi-bin/IBVS?154" TargetMode="External"/><Relationship Id="rId6" Type="http://schemas.openxmlformats.org/officeDocument/2006/relationships/hyperlink" Target="http://www.konkoly.hu/cgi-bin/IBVS?1053" TargetMode="External"/><Relationship Id="rId15" Type="http://schemas.openxmlformats.org/officeDocument/2006/relationships/hyperlink" Target="http://www.konkoly.hu/cgi-bin/IBVS?3698" TargetMode="External"/><Relationship Id="rId23" Type="http://schemas.openxmlformats.org/officeDocument/2006/relationships/hyperlink" Target="http://www.konkoly.hu/cgi-bin/IBVS?5155" TargetMode="External"/><Relationship Id="rId28" Type="http://schemas.openxmlformats.org/officeDocument/2006/relationships/hyperlink" Target="http://www.konkoly.hu/cgi-bin/IBVS?5155" TargetMode="External"/><Relationship Id="rId36" Type="http://schemas.openxmlformats.org/officeDocument/2006/relationships/hyperlink" Target="http://www.bav-astro.de/sfs/BAVM_link.php?BAVMnr=68" TargetMode="External"/><Relationship Id="rId49" Type="http://schemas.openxmlformats.org/officeDocument/2006/relationships/hyperlink" Target="http://www.bav-astro.de/sfs/BAVM_link.php?BAVMnr=128" TargetMode="External"/><Relationship Id="rId57" Type="http://schemas.openxmlformats.org/officeDocument/2006/relationships/hyperlink" Target="http://www.bav-astro.de/sfs/BAVM_link.php?BAVMnr=158" TargetMode="External"/><Relationship Id="rId106" Type="http://schemas.openxmlformats.org/officeDocument/2006/relationships/hyperlink" Target="http://www.bav-astro.de/sfs/BAVM_link.php?BAVMnr=122" TargetMode="External"/><Relationship Id="rId114" Type="http://schemas.openxmlformats.org/officeDocument/2006/relationships/hyperlink" Target="http://www.bav-astro.de/sfs/BAVM_link.php?BAVMnr=154" TargetMode="External"/><Relationship Id="rId119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bav-astro.de/sfs/BAVM_link.php?BAVMnr=36" TargetMode="External"/><Relationship Id="rId31" Type="http://schemas.openxmlformats.org/officeDocument/2006/relationships/hyperlink" Target="http://www.konkoly.hu/cgi-bin/IBVS?5155" TargetMode="External"/><Relationship Id="rId44" Type="http://schemas.openxmlformats.org/officeDocument/2006/relationships/hyperlink" Target="http://www.bav-astro.de/sfs/BAVM_link.php?BAVMnr=93" TargetMode="External"/><Relationship Id="rId52" Type="http://schemas.openxmlformats.org/officeDocument/2006/relationships/hyperlink" Target="http://www.bav-astro.de/sfs/BAVM_link.php?BAVMnr=128" TargetMode="External"/><Relationship Id="rId60" Type="http://schemas.openxmlformats.org/officeDocument/2006/relationships/hyperlink" Target="http://www.bav-astro.de/sfs/BAVM_link.php?BAVMnr=215" TargetMode="External"/><Relationship Id="rId65" Type="http://schemas.openxmlformats.org/officeDocument/2006/relationships/hyperlink" Target="http://var.astro.cz/oejv/issues/oejv0172.pdf" TargetMode="External"/><Relationship Id="rId73" Type="http://schemas.openxmlformats.org/officeDocument/2006/relationships/hyperlink" Target="http://www.bav-astro.de/sfs/BAVM_link.php?BAVMnr=10" TargetMode="External"/><Relationship Id="rId78" Type="http://schemas.openxmlformats.org/officeDocument/2006/relationships/hyperlink" Target="http://www.bav-astro.de/sfs/BAVM_link.php?BAVMnr=15" TargetMode="External"/><Relationship Id="rId81" Type="http://schemas.openxmlformats.org/officeDocument/2006/relationships/hyperlink" Target="http://www.bav-astro.de/sfs/BAVM_link.php?BAVMnr=23" TargetMode="External"/><Relationship Id="rId86" Type="http://schemas.openxmlformats.org/officeDocument/2006/relationships/hyperlink" Target="http://www.bav-astro.de/sfs/BAVM_link.php?BAVMnr=23" TargetMode="External"/><Relationship Id="rId94" Type="http://schemas.openxmlformats.org/officeDocument/2006/relationships/hyperlink" Target="http://www.bav-astro.de/sfs/BAVM_link.php?BAVMnr=29" TargetMode="External"/><Relationship Id="rId99" Type="http://schemas.openxmlformats.org/officeDocument/2006/relationships/hyperlink" Target="http://www.bav-astro.de/sfs/BAVM_link.php?BAVMnr=50" TargetMode="External"/><Relationship Id="rId101" Type="http://schemas.openxmlformats.org/officeDocument/2006/relationships/hyperlink" Target="http://www.konkoly.hu/cgi-bin/IBVS?3900" TargetMode="External"/><Relationship Id="rId4" Type="http://schemas.openxmlformats.org/officeDocument/2006/relationships/hyperlink" Target="http://www.konkoly.hu/cgi-bin/IBVS?937" TargetMode="External"/><Relationship Id="rId9" Type="http://schemas.openxmlformats.org/officeDocument/2006/relationships/hyperlink" Target="http://www.bav-astro.de/sfs/BAVM_link.php?BAVMnr=32" TargetMode="External"/><Relationship Id="rId13" Type="http://schemas.openxmlformats.org/officeDocument/2006/relationships/hyperlink" Target="http://www.konkoly.hu/cgi-bin/IBVS?5675" TargetMode="External"/><Relationship Id="rId18" Type="http://schemas.openxmlformats.org/officeDocument/2006/relationships/hyperlink" Target="http://www.bav-astro.de/sfs/BAVM_link.php?BAVMnr=56" TargetMode="External"/><Relationship Id="rId39" Type="http://schemas.openxmlformats.org/officeDocument/2006/relationships/hyperlink" Target="http://www.bav-astro.de/sfs/BAVM_link.php?BAVMnr=93" TargetMode="External"/><Relationship Id="rId109" Type="http://schemas.openxmlformats.org/officeDocument/2006/relationships/hyperlink" Target="http://vsolj.cetus-net.org/no47.pdf" TargetMode="External"/><Relationship Id="rId34" Type="http://schemas.openxmlformats.org/officeDocument/2006/relationships/hyperlink" Target="http://www.bav-astro.de/sfs/BAVM_link.php?BAVMnr=68" TargetMode="External"/><Relationship Id="rId50" Type="http://schemas.openxmlformats.org/officeDocument/2006/relationships/hyperlink" Target="http://www.bav-astro.de/sfs/BAVM_link.php?BAVMnr=128" TargetMode="External"/><Relationship Id="rId55" Type="http://schemas.openxmlformats.org/officeDocument/2006/relationships/hyperlink" Target="http://www.konkoly.hu/cgi-bin/IBVS?5155" TargetMode="External"/><Relationship Id="rId76" Type="http://schemas.openxmlformats.org/officeDocument/2006/relationships/hyperlink" Target="http://www.bav-astro.de/sfs/BAVM_link.php?BAVMnr=15" TargetMode="External"/><Relationship Id="rId97" Type="http://schemas.openxmlformats.org/officeDocument/2006/relationships/hyperlink" Target="http://vsolj.cetus-net.org/no47.pdf" TargetMode="External"/><Relationship Id="rId104" Type="http://schemas.openxmlformats.org/officeDocument/2006/relationships/hyperlink" Target="http://www.konkoly.hu/cgi-bin/IBVS?4380" TargetMode="External"/><Relationship Id="rId120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1358" TargetMode="External"/><Relationship Id="rId71" Type="http://schemas.openxmlformats.org/officeDocument/2006/relationships/hyperlink" Target="http://www.bav-astro.de/sfs/BAVM_link.php?BAVMnr=10" TargetMode="External"/><Relationship Id="rId92" Type="http://schemas.openxmlformats.org/officeDocument/2006/relationships/hyperlink" Target="http://www.bav-astro.de/sfs/BAVM_link.php?BAVMnr=28" TargetMode="External"/><Relationship Id="rId2" Type="http://schemas.openxmlformats.org/officeDocument/2006/relationships/hyperlink" Target="http://www.konkoly.hu/cgi-bin/IBVS?221" TargetMode="External"/><Relationship Id="rId29" Type="http://schemas.openxmlformats.org/officeDocument/2006/relationships/hyperlink" Target="http://www.bav-astro.de/sfs/BAVM_link.php?BAVMnr=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0"/>
  <sheetViews>
    <sheetView tabSelected="1" workbookViewId="0">
      <pane xSplit="14" ySplit="22" topLeftCell="O441" activePane="bottomRight" state="frozen"/>
      <selection pane="topRight" activeCell="O1" sqref="O1"/>
      <selection pane="bottomLeft" activeCell="A23" sqref="A23"/>
      <selection pane="bottomRight" activeCell="C18" sqref="C18"/>
    </sheetView>
  </sheetViews>
  <sheetFormatPr defaultColWidth="10.28515625" defaultRowHeight="12.75" x14ac:dyDescent="0.2"/>
  <cols>
    <col min="1" max="1" width="16.285156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/>
    </row>
    <row r="4" spans="1:6" x14ac:dyDescent="0.2">
      <c r="A4" s="6" t="s">
        <v>3</v>
      </c>
      <c r="C4" s="7">
        <v>44998.147499999999</v>
      </c>
      <c r="D4" s="8">
        <v>3.0632381999999998</v>
      </c>
    </row>
    <row r="5" spans="1:6" x14ac:dyDescent="0.2">
      <c r="A5" s="9" t="s">
        <v>4</v>
      </c>
      <c r="B5"/>
      <c r="C5" s="10">
        <v>-9.5</v>
      </c>
      <c r="D5" t="s">
        <v>5</v>
      </c>
    </row>
    <row r="6" spans="1:6" x14ac:dyDescent="0.2">
      <c r="A6" s="6" t="s">
        <v>6</v>
      </c>
    </row>
    <row r="7" spans="1:6" x14ac:dyDescent="0.2">
      <c r="A7" s="1" t="s">
        <v>7</v>
      </c>
      <c r="C7" s="1">
        <f>+C4</f>
        <v>44998.147499999999</v>
      </c>
    </row>
    <row r="8" spans="1:6" x14ac:dyDescent="0.2">
      <c r="A8" s="1" t="s">
        <v>8</v>
      </c>
      <c r="C8" s="1">
        <f>+D4</f>
        <v>3.0632381999999998</v>
      </c>
    </row>
    <row r="9" spans="1:6" x14ac:dyDescent="0.2">
      <c r="A9" s="11" t="s">
        <v>9</v>
      </c>
      <c r="B9" s="12">
        <v>387</v>
      </c>
      <c r="C9" s="13" t="str">
        <f>"F"&amp;B9</f>
        <v>F387</v>
      </c>
      <c r="D9" s="14" t="str">
        <f>"G"&amp;B9</f>
        <v>G387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INTERCEPT(INDIRECT($D$9):G985,INDIRECT($C$9):F985)</f>
        <v>3.18213675993506E-2</v>
      </c>
      <c r="D11" s="2"/>
      <c r="E11"/>
    </row>
    <row r="12" spans="1:6" x14ac:dyDescent="0.2">
      <c r="A12" t="s">
        <v>13</v>
      </c>
      <c r="B12"/>
      <c r="C12" s="16">
        <f ca="1">SLOPE(INDIRECT($D$9):G985,INDIRECT($C$9):F985)</f>
        <v>4.7914095549430566E-5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7" t="s">
        <v>16</v>
      </c>
      <c r="B15"/>
      <c r="C15" s="18">
        <f ca="1">(C7+C11)+(C8+C12)*INT(MAX(F21:F3526))</f>
        <v>58911.624851589586</v>
      </c>
      <c r="E15" s="19" t="s">
        <v>17</v>
      </c>
      <c r="F15" s="10">
        <v>1</v>
      </c>
    </row>
    <row r="16" spans="1:6" x14ac:dyDescent="0.2">
      <c r="A16" s="17" t="s">
        <v>18</v>
      </c>
      <c r="B16"/>
      <c r="C16" s="18">
        <f ca="1">+C8+C12</f>
        <v>3.0632861140955492</v>
      </c>
      <c r="E16" s="19" t="s">
        <v>19</v>
      </c>
      <c r="F16" s="16">
        <f ca="1">NOW()+15018.5+$C$5/24</f>
        <v>59969.764896527777</v>
      </c>
    </row>
    <row r="17" spans="1:21" x14ac:dyDescent="0.2">
      <c r="A17" s="19" t="s">
        <v>20</v>
      </c>
      <c r="B17"/>
      <c r="C17">
        <f>COUNT(C21:C2184)</f>
        <v>430</v>
      </c>
      <c r="E17" s="19" t="s">
        <v>21</v>
      </c>
      <c r="F17" s="16">
        <f ca="1">ROUND(2*(F16-$C$7)/$C$8,0)/2+F15</f>
        <v>4888.5</v>
      </c>
    </row>
    <row r="18" spans="1:21" x14ac:dyDescent="0.2">
      <c r="A18" s="17" t="s">
        <v>22</v>
      </c>
      <c r="B18"/>
      <c r="C18" s="20">
        <f ca="1">+C15</f>
        <v>58911.624851589586</v>
      </c>
      <c r="D18" s="21">
        <f ca="1">+C16</f>
        <v>3.0632861140955492</v>
      </c>
      <c r="E18" s="19" t="s">
        <v>23</v>
      </c>
      <c r="F18" s="14">
        <f ca="1">ROUND(2*(F16-$C$15)/$C$16,0)/2+F15</f>
        <v>346.5</v>
      </c>
    </row>
    <row r="19" spans="1:21" x14ac:dyDescent="0.2">
      <c r="E19" s="19" t="s">
        <v>24</v>
      </c>
      <c r="F19" s="22">
        <f ca="1">+$C$15+$C$16*F18-15018.5-$C$5/24</f>
        <v>44954.949323457033</v>
      </c>
    </row>
    <row r="20" spans="1:21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3" t="s">
        <v>32</v>
      </c>
      <c r="I20" s="23" t="s">
        <v>33</v>
      </c>
      <c r="J20" s="23" t="s">
        <v>34</v>
      </c>
      <c r="K20" s="23" t="s">
        <v>35</v>
      </c>
      <c r="L20" s="23" t="s">
        <v>36</v>
      </c>
      <c r="M20" s="23" t="s">
        <v>37</v>
      </c>
      <c r="N20" s="23" t="s">
        <v>38</v>
      </c>
      <c r="O20" s="23" t="s">
        <v>39</v>
      </c>
      <c r="P20" s="23" t="s">
        <v>40</v>
      </c>
      <c r="Q20" s="15" t="s">
        <v>41</v>
      </c>
      <c r="U20" s="24" t="s">
        <v>42</v>
      </c>
    </row>
    <row r="21" spans="1:21" x14ac:dyDescent="0.2">
      <c r="A21" s="25" t="s">
        <v>43</v>
      </c>
      <c r="B21" s="26" t="s">
        <v>44</v>
      </c>
      <c r="C21" s="27">
        <v>16426.839</v>
      </c>
      <c r="D21" s="28"/>
      <c r="E21" s="29">
        <f t="shared" ref="E21:E84" si="0">+(C21-C$7)/C$8</f>
        <v>-9327.1585931515219</v>
      </c>
      <c r="F21" s="1">
        <f t="shared" ref="F21:F84" si="1">ROUND(2*E21,0)/2</f>
        <v>-9327</v>
      </c>
      <c r="G21" s="1">
        <f t="shared" ref="G21:G84" si="2">+C21-(C$7+F21*C$8)</f>
        <v>-0.48580860000220127</v>
      </c>
      <c r="H21" s="1">
        <f t="shared" ref="H21:H52" si="3">+G21</f>
        <v>-0.48580860000220127</v>
      </c>
      <c r="Q21" s="80">
        <f t="shared" ref="Q21:Q84" si="4">+C21-15018.5</f>
        <v>1408.3389999999999</v>
      </c>
    </row>
    <row r="22" spans="1:21" x14ac:dyDescent="0.2">
      <c r="A22" s="25" t="s">
        <v>43</v>
      </c>
      <c r="B22" s="26" t="s">
        <v>44</v>
      </c>
      <c r="C22" s="27">
        <v>16613.687999999998</v>
      </c>
      <c r="D22" s="28"/>
      <c r="E22" s="29">
        <f t="shared" si="0"/>
        <v>-9266.161377851713</v>
      </c>
      <c r="F22" s="1">
        <f t="shared" si="1"/>
        <v>-9266</v>
      </c>
      <c r="G22" s="1">
        <f t="shared" si="2"/>
        <v>-0.494338800002879</v>
      </c>
      <c r="H22" s="1">
        <f t="shared" si="3"/>
        <v>-0.494338800002879</v>
      </c>
      <c r="Q22" s="80">
        <f t="shared" si="4"/>
        <v>1595.1879999999983</v>
      </c>
    </row>
    <row r="23" spans="1:21" x14ac:dyDescent="0.2">
      <c r="A23" s="25" t="s">
        <v>43</v>
      </c>
      <c r="B23" s="26" t="s">
        <v>44</v>
      </c>
      <c r="C23" s="27">
        <v>16812.827000000001</v>
      </c>
      <c r="D23" s="28"/>
      <c r="E23" s="29">
        <f t="shared" si="0"/>
        <v>-9201.1520684222342</v>
      </c>
      <c r="F23" s="1">
        <f t="shared" si="1"/>
        <v>-9201</v>
      </c>
      <c r="G23" s="1">
        <f t="shared" si="2"/>
        <v>-0.46582180000041262</v>
      </c>
      <c r="H23" s="1">
        <f t="shared" si="3"/>
        <v>-0.46582180000041262</v>
      </c>
      <c r="Q23" s="80">
        <f t="shared" si="4"/>
        <v>1794.3270000000011</v>
      </c>
    </row>
    <row r="24" spans="1:21" x14ac:dyDescent="0.2">
      <c r="A24" s="25" t="s">
        <v>43</v>
      </c>
      <c r="B24" s="26" t="s">
        <v>44</v>
      </c>
      <c r="C24" s="27">
        <v>16910.758999999998</v>
      </c>
      <c r="D24" s="28"/>
      <c r="E24" s="29">
        <f t="shared" si="0"/>
        <v>-9169.1819787308741</v>
      </c>
      <c r="F24" s="1">
        <f t="shared" si="1"/>
        <v>-9169</v>
      </c>
      <c r="G24" s="1">
        <f t="shared" si="2"/>
        <v>-0.55744420000337414</v>
      </c>
      <c r="H24" s="1">
        <f t="shared" si="3"/>
        <v>-0.55744420000337414</v>
      </c>
      <c r="Q24" s="80">
        <f t="shared" si="4"/>
        <v>1892.2589999999982</v>
      </c>
    </row>
    <row r="25" spans="1:21" x14ac:dyDescent="0.2">
      <c r="A25" s="25" t="s">
        <v>45</v>
      </c>
      <c r="B25" s="26" t="s">
        <v>44</v>
      </c>
      <c r="C25" s="27">
        <v>17321.41</v>
      </c>
      <c r="D25" s="28"/>
      <c r="E25" s="29">
        <f t="shared" si="0"/>
        <v>-9035.1241702326643</v>
      </c>
      <c r="F25" s="1">
        <f t="shared" si="1"/>
        <v>-9035</v>
      </c>
      <c r="G25" s="1">
        <f t="shared" si="2"/>
        <v>-0.38036300000021583</v>
      </c>
      <c r="H25" s="1">
        <f t="shared" si="3"/>
        <v>-0.38036300000021583</v>
      </c>
      <c r="Q25" s="80">
        <f t="shared" si="4"/>
        <v>2302.91</v>
      </c>
    </row>
    <row r="26" spans="1:21" x14ac:dyDescent="0.2">
      <c r="A26" s="25" t="s">
        <v>43</v>
      </c>
      <c r="B26" s="26" t="s">
        <v>44</v>
      </c>
      <c r="C26" s="27">
        <v>17976.835999999999</v>
      </c>
      <c r="D26" s="28"/>
      <c r="E26" s="29">
        <f t="shared" si="0"/>
        <v>-8821.1590923618023</v>
      </c>
      <c r="F26" s="1">
        <f t="shared" si="1"/>
        <v>-8821</v>
      </c>
      <c r="G26" s="1">
        <f t="shared" si="2"/>
        <v>-0.48733780000111437</v>
      </c>
      <c r="H26" s="1">
        <f t="shared" si="3"/>
        <v>-0.48733780000111437</v>
      </c>
      <c r="Q26" s="80">
        <f t="shared" si="4"/>
        <v>2958.3359999999993</v>
      </c>
    </row>
    <row r="27" spans="1:21" x14ac:dyDescent="0.2">
      <c r="A27" s="25" t="s">
        <v>43</v>
      </c>
      <c r="B27" s="26" t="s">
        <v>44</v>
      </c>
      <c r="C27" s="27">
        <v>18742.692999999999</v>
      </c>
      <c r="D27" s="28"/>
      <c r="E27" s="29">
        <f t="shared" si="0"/>
        <v>-8571.1436022180715</v>
      </c>
      <c r="F27" s="1">
        <f t="shared" si="1"/>
        <v>-8571</v>
      </c>
      <c r="G27" s="1">
        <f t="shared" si="2"/>
        <v>-0.43988780000290717</v>
      </c>
      <c r="H27" s="1">
        <f t="shared" si="3"/>
        <v>-0.43988780000290717</v>
      </c>
      <c r="Q27" s="80">
        <f t="shared" si="4"/>
        <v>3724.1929999999993</v>
      </c>
    </row>
    <row r="28" spans="1:21" x14ac:dyDescent="0.2">
      <c r="A28" s="25" t="s">
        <v>45</v>
      </c>
      <c r="B28" s="26" t="s">
        <v>44</v>
      </c>
      <c r="C28" s="27">
        <v>18770.3</v>
      </c>
      <c r="D28" s="28"/>
      <c r="E28" s="29">
        <f t="shared" si="0"/>
        <v>-8562.131243988797</v>
      </c>
      <c r="F28" s="1">
        <f t="shared" si="1"/>
        <v>-8562</v>
      </c>
      <c r="G28" s="1">
        <f t="shared" si="2"/>
        <v>-0.40203160000237403</v>
      </c>
      <c r="H28" s="1">
        <f t="shared" si="3"/>
        <v>-0.40203160000237403</v>
      </c>
      <c r="Q28" s="80">
        <f t="shared" si="4"/>
        <v>3751.7999999999993</v>
      </c>
    </row>
    <row r="29" spans="1:21" x14ac:dyDescent="0.2">
      <c r="A29" s="25" t="s">
        <v>43</v>
      </c>
      <c r="B29" s="26" t="s">
        <v>44</v>
      </c>
      <c r="C29" s="27">
        <v>20626.565999999999</v>
      </c>
      <c r="D29" s="28"/>
      <c r="E29" s="29">
        <f t="shared" si="0"/>
        <v>-7956.1496392934778</v>
      </c>
      <c r="F29" s="1">
        <f t="shared" si="1"/>
        <v>-7956</v>
      </c>
      <c r="G29" s="1">
        <f t="shared" si="2"/>
        <v>-0.45838080000248738</v>
      </c>
      <c r="H29" s="1">
        <f t="shared" si="3"/>
        <v>-0.45838080000248738</v>
      </c>
      <c r="Q29" s="80">
        <f t="shared" si="4"/>
        <v>5608.0659999999989</v>
      </c>
    </row>
    <row r="30" spans="1:21" x14ac:dyDescent="0.2">
      <c r="A30" s="25" t="s">
        <v>43</v>
      </c>
      <c r="B30" s="26" t="s">
        <v>44</v>
      </c>
      <c r="C30" s="27">
        <v>21989.745999999999</v>
      </c>
      <c r="D30" s="28"/>
      <c r="E30" s="29">
        <f t="shared" si="0"/>
        <v>-7511.136907342041</v>
      </c>
      <c r="F30" s="1">
        <f t="shared" si="1"/>
        <v>-7511</v>
      </c>
      <c r="G30" s="1">
        <f t="shared" si="2"/>
        <v>-0.41937980000147945</v>
      </c>
      <c r="H30" s="1">
        <f t="shared" si="3"/>
        <v>-0.41937980000147945</v>
      </c>
      <c r="Q30" s="80">
        <f t="shared" si="4"/>
        <v>6971.2459999999992</v>
      </c>
    </row>
    <row r="31" spans="1:21" x14ac:dyDescent="0.2">
      <c r="A31" s="25" t="s">
        <v>43</v>
      </c>
      <c r="B31" s="26" t="s">
        <v>44</v>
      </c>
      <c r="C31" s="27">
        <v>22032.671999999999</v>
      </c>
      <c r="D31" s="28"/>
      <c r="E31" s="29">
        <f t="shared" si="0"/>
        <v>-7497.1236321093156</v>
      </c>
      <c r="F31" s="1">
        <f t="shared" si="1"/>
        <v>-7497</v>
      </c>
      <c r="G31" s="1">
        <f t="shared" si="2"/>
        <v>-0.37871460000314983</v>
      </c>
      <c r="H31" s="1">
        <f t="shared" si="3"/>
        <v>-0.37871460000314983</v>
      </c>
      <c r="Q31" s="80">
        <f t="shared" si="4"/>
        <v>7014.1719999999987</v>
      </c>
    </row>
    <row r="32" spans="1:21" x14ac:dyDescent="0.2">
      <c r="A32" s="25" t="s">
        <v>43</v>
      </c>
      <c r="B32" s="26" t="s">
        <v>44</v>
      </c>
      <c r="C32" s="27">
        <v>22081.651000000002</v>
      </c>
      <c r="D32" s="28"/>
      <c r="E32" s="29">
        <f t="shared" si="0"/>
        <v>-7481.1343433886395</v>
      </c>
      <c r="F32" s="1">
        <f t="shared" si="1"/>
        <v>-7481</v>
      </c>
      <c r="G32" s="1">
        <f t="shared" si="2"/>
        <v>-0.41152579999834416</v>
      </c>
      <c r="H32" s="1">
        <f t="shared" si="3"/>
        <v>-0.41152579999834416</v>
      </c>
      <c r="Q32" s="80">
        <f t="shared" si="4"/>
        <v>7063.1510000000017</v>
      </c>
    </row>
    <row r="33" spans="1:17" x14ac:dyDescent="0.2">
      <c r="A33" s="25" t="s">
        <v>43</v>
      </c>
      <c r="B33" s="26" t="s">
        <v>44</v>
      </c>
      <c r="C33" s="27">
        <v>22375.703000000001</v>
      </c>
      <c r="D33" s="28"/>
      <c r="E33" s="29">
        <f t="shared" si="0"/>
        <v>-7385.1405026223556</v>
      </c>
      <c r="F33" s="1">
        <f t="shared" si="1"/>
        <v>-7385</v>
      </c>
      <c r="G33" s="1">
        <f t="shared" si="2"/>
        <v>-0.43039299999873037</v>
      </c>
      <c r="H33" s="1">
        <f t="shared" si="3"/>
        <v>-0.43039299999873037</v>
      </c>
      <c r="Q33" s="80">
        <f t="shared" si="4"/>
        <v>7357.2030000000013</v>
      </c>
    </row>
    <row r="34" spans="1:17" x14ac:dyDescent="0.2">
      <c r="A34" s="25" t="s">
        <v>43</v>
      </c>
      <c r="B34" s="26" t="s">
        <v>44</v>
      </c>
      <c r="C34" s="27">
        <v>22424.701000000001</v>
      </c>
      <c r="D34" s="28"/>
      <c r="E34" s="29">
        <f t="shared" si="0"/>
        <v>-7369.1450113151495</v>
      </c>
      <c r="F34" s="1">
        <f t="shared" si="1"/>
        <v>-7369</v>
      </c>
      <c r="G34" s="1">
        <f t="shared" si="2"/>
        <v>-0.44420420000096783</v>
      </c>
      <c r="H34" s="1">
        <f t="shared" si="3"/>
        <v>-0.44420420000096783</v>
      </c>
      <c r="Q34" s="80">
        <f t="shared" si="4"/>
        <v>7406.2010000000009</v>
      </c>
    </row>
    <row r="35" spans="1:17" x14ac:dyDescent="0.2">
      <c r="A35" s="25" t="s">
        <v>43</v>
      </c>
      <c r="B35" s="26" t="s">
        <v>44</v>
      </c>
      <c r="C35" s="27">
        <v>22715.734</v>
      </c>
      <c r="D35" s="28"/>
      <c r="E35" s="29">
        <f t="shared" si="0"/>
        <v>-7274.1367289034197</v>
      </c>
      <c r="F35" s="1">
        <f t="shared" si="1"/>
        <v>-7274</v>
      </c>
      <c r="G35" s="1">
        <f t="shared" si="2"/>
        <v>-0.41883320000124513</v>
      </c>
      <c r="H35" s="1">
        <f t="shared" si="3"/>
        <v>-0.41883320000124513</v>
      </c>
      <c r="Q35" s="80">
        <f t="shared" si="4"/>
        <v>7697.2340000000004</v>
      </c>
    </row>
    <row r="36" spans="1:17" x14ac:dyDescent="0.2">
      <c r="A36" s="25" t="s">
        <v>43</v>
      </c>
      <c r="B36" s="26" t="s">
        <v>44</v>
      </c>
      <c r="C36" s="27">
        <v>22850.580999999998</v>
      </c>
      <c r="D36" s="30"/>
      <c r="E36" s="29">
        <f t="shared" si="0"/>
        <v>-7230.1156664865312</v>
      </c>
      <c r="F36" s="1">
        <f t="shared" si="1"/>
        <v>-7230</v>
      </c>
      <c r="G36" s="1">
        <f t="shared" si="2"/>
        <v>-0.35431400000379654</v>
      </c>
      <c r="H36" s="1">
        <f t="shared" si="3"/>
        <v>-0.35431400000379654</v>
      </c>
      <c r="Q36" s="80">
        <f t="shared" si="4"/>
        <v>7832.0809999999983</v>
      </c>
    </row>
    <row r="37" spans="1:17" x14ac:dyDescent="0.2">
      <c r="A37" s="25" t="s">
        <v>43</v>
      </c>
      <c r="B37" s="26" t="s">
        <v>44</v>
      </c>
      <c r="C37" s="27">
        <v>22856.585999999999</v>
      </c>
      <c r="D37" s="30"/>
      <c r="E37" s="29">
        <f t="shared" si="0"/>
        <v>-7228.1553226908709</v>
      </c>
      <c r="F37" s="1">
        <f t="shared" si="1"/>
        <v>-7228</v>
      </c>
      <c r="G37" s="1">
        <f t="shared" si="2"/>
        <v>-0.47579039999982342</v>
      </c>
      <c r="H37" s="1">
        <f t="shared" si="3"/>
        <v>-0.47579039999982342</v>
      </c>
      <c r="Q37" s="80">
        <f t="shared" si="4"/>
        <v>7838.0859999999993</v>
      </c>
    </row>
    <row r="38" spans="1:17" x14ac:dyDescent="0.2">
      <c r="A38" s="25" t="s">
        <v>43</v>
      </c>
      <c r="B38" s="26" t="s">
        <v>44</v>
      </c>
      <c r="C38" s="27">
        <v>23055.807000000001</v>
      </c>
      <c r="D38" s="30"/>
      <c r="E38" s="29">
        <f t="shared" si="0"/>
        <v>-7163.1192442037318</v>
      </c>
      <c r="F38" s="1">
        <f t="shared" si="1"/>
        <v>-7163</v>
      </c>
      <c r="G38" s="1">
        <f t="shared" si="2"/>
        <v>-0.36527339999884134</v>
      </c>
      <c r="H38" s="1">
        <f t="shared" si="3"/>
        <v>-0.36527339999884134</v>
      </c>
      <c r="Q38" s="80">
        <f t="shared" si="4"/>
        <v>8037.3070000000007</v>
      </c>
    </row>
    <row r="39" spans="1:17" x14ac:dyDescent="0.2">
      <c r="A39" s="25" t="s">
        <v>43</v>
      </c>
      <c r="B39" s="26" t="s">
        <v>44</v>
      </c>
      <c r="C39" s="27">
        <v>23524.542000000001</v>
      </c>
      <c r="D39" s="30"/>
      <c r="E39" s="29">
        <f t="shared" si="0"/>
        <v>-7010.0998022288959</v>
      </c>
      <c r="F39" s="1">
        <f t="shared" si="1"/>
        <v>-7010</v>
      </c>
      <c r="G39" s="1">
        <f t="shared" si="2"/>
        <v>-0.30571799999961513</v>
      </c>
      <c r="H39" s="1">
        <f t="shared" si="3"/>
        <v>-0.30571799999961513</v>
      </c>
      <c r="Q39" s="80">
        <f t="shared" si="4"/>
        <v>8506.0420000000013</v>
      </c>
    </row>
    <row r="40" spans="1:17" x14ac:dyDescent="0.2">
      <c r="A40" s="25" t="s">
        <v>43</v>
      </c>
      <c r="B40" s="26" t="s">
        <v>44</v>
      </c>
      <c r="C40" s="27">
        <v>24164.805</v>
      </c>
      <c r="D40" s="30"/>
      <c r="E40" s="29">
        <f t="shared" si="0"/>
        <v>-6801.0847148615476</v>
      </c>
      <c r="F40" s="1">
        <f t="shared" si="1"/>
        <v>-6801</v>
      </c>
      <c r="G40" s="1">
        <f t="shared" si="2"/>
        <v>-0.25950179999927059</v>
      </c>
      <c r="H40" s="1">
        <f t="shared" si="3"/>
        <v>-0.25950179999927059</v>
      </c>
      <c r="Q40" s="80">
        <f t="shared" si="4"/>
        <v>9146.3050000000003</v>
      </c>
    </row>
    <row r="41" spans="1:17" x14ac:dyDescent="0.2">
      <c r="A41" s="25" t="s">
        <v>43</v>
      </c>
      <c r="B41" s="26" t="s">
        <v>44</v>
      </c>
      <c r="C41" s="27">
        <v>24210.708999999999</v>
      </c>
      <c r="D41" s="30"/>
      <c r="E41" s="29">
        <f t="shared" si="0"/>
        <v>-6786.0992658030973</v>
      </c>
      <c r="F41" s="1">
        <f t="shared" si="1"/>
        <v>-6786</v>
      </c>
      <c r="G41" s="1">
        <f t="shared" si="2"/>
        <v>-0.30407480000212672</v>
      </c>
      <c r="H41" s="1">
        <f t="shared" si="3"/>
        <v>-0.30407480000212672</v>
      </c>
      <c r="Q41" s="80">
        <f t="shared" si="4"/>
        <v>9192.2089999999989</v>
      </c>
    </row>
    <row r="42" spans="1:17" x14ac:dyDescent="0.2">
      <c r="A42" s="25" t="s">
        <v>43</v>
      </c>
      <c r="B42" s="26" t="s">
        <v>44</v>
      </c>
      <c r="C42" s="27">
        <v>24599.581999999999</v>
      </c>
      <c r="D42" s="30"/>
      <c r="E42" s="29">
        <f t="shared" si="0"/>
        <v>-6659.1509272768935</v>
      </c>
      <c r="F42" s="1">
        <f t="shared" si="1"/>
        <v>-6659</v>
      </c>
      <c r="G42" s="1">
        <f t="shared" si="2"/>
        <v>-0.46232620000228053</v>
      </c>
      <c r="H42" s="1">
        <f t="shared" si="3"/>
        <v>-0.46232620000228053</v>
      </c>
      <c r="Q42" s="80">
        <f t="shared" si="4"/>
        <v>9581.0819999999985</v>
      </c>
    </row>
    <row r="43" spans="1:17" x14ac:dyDescent="0.2">
      <c r="A43" s="25" t="s">
        <v>46</v>
      </c>
      <c r="B43" s="26" t="s">
        <v>44</v>
      </c>
      <c r="C43" s="27">
        <v>24774.293000000001</v>
      </c>
      <c r="D43" s="30"/>
      <c r="E43" s="29">
        <f t="shared" si="0"/>
        <v>-6602.1161854145066</v>
      </c>
      <c r="F43" s="1">
        <f t="shared" si="1"/>
        <v>-6602</v>
      </c>
      <c r="G43" s="1">
        <f t="shared" si="2"/>
        <v>-0.35590360000060173</v>
      </c>
      <c r="H43" s="1">
        <f t="shared" si="3"/>
        <v>-0.35590360000060173</v>
      </c>
      <c r="Q43" s="80">
        <f t="shared" si="4"/>
        <v>9755.7930000000015</v>
      </c>
    </row>
    <row r="44" spans="1:17" x14ac:dyDescent="0.2">
      <c r="A44" s="25" t="s">
        <v>43</v>
      </c>
      <c r="B44" s="26" t="s">
        <v>44</v>
      </c>
      <c r="C44" s="27">
        <v>24985.654999999999</v>
      </c>
      <c r="D44" s="30"/>
      <c r="E44" s="29">
        <f t="shared" si="0"/>
        <v>-6533.1166541341781</v>
      </c>
      <c r="F44" s="1">
        <f t="shared" si="1"/>
        <v>-6533</v>
      </c>
      <c r="G44" s="1">
        <f t="shared" si="2"/>
        <v>-0.35733940000136499</v>
      </c>
      <c r="H44" s="1">
        <f t="shared" si="3"/>
        <v>-0.35733940000136499</v>
      </c>
      <c r="Q44" s="80">
        <f t="shared" si="4"/>
        <v>9967.1549999999988</v>
      </c>
    </row>
    <row r="45" spans="1:17" x14ac:dyDescent="0.2">
      <c r="A45" s="25" t="s">
        <v>43</v>
      </c>
      <c r="B45" s="26" t="s">
        <v>44</v>
      </c>
      <c r="C45" s="27">
        <v>25288.851999999999</v>
      </c>
      <c r="D45" s="30"/>
      <c r="E45" s="29">
        <f t="shared" si="0"/>
        <v>-6434.1374105350351</v>
      </c>
      <c r="F45" s="1">
        <f t="shared" si="1"/>
        <v>-6434</v>
      </c>
      <c r="G45" s="1">
        <f t="shared" si="2"/>
        <v>-0.4209212000023399</v>
      </c>
      <c r="H45" s="1">
        <f t="shared" si="3"/>
        <v>-0.4209212000023399</v>
      </c>
      <c r="Q45" s="80">
        <f t="shared" si="4"/>
        <v>10270.351999999999</v>
      </c>
    </row>
    <row r="46" spans="1:17" x14ac:dyDescent="0.2">
      <c r="A46" s="25" t="s">
        <v>47</v>
      </c>
      <c r="B46" s="26" t="s">
        <v>44</v>
      </c>
      <c r="C46" s="27">
        <v>26382.54</v>
      </c>
      <c r="D46" s="30"/>
      <c r="E46" s="29">
        <f t="shared" si="0"/>
        <v>-6077.1008601289968</v>
      </c>
      <c r="F46" s="1">
        <f t="shared" si="1"/>
        <v>-6077</v>
      </c>
      <c r="G46" s="1">
        <f t="shared" si="2"/>
        <v>-0.3089585999987321</v>
      </c>
      <c r="H46" s="1">
        <f t="shared" si="3"/>
        <v>-0.3089585999987321</v>
      </c>
      <c r="Q46" s="80">
        <f t="shared" si="4"/>
        <v>11364.04</v>
      </c>
    </row>
    <row r="47" spans="1:17" x14ac:dyDescent="0.2">
      <c r="A47" s="25" t="s">
        <v>43</v>
      </c>
      <c r="B47" s="26" t="s">
        <v>44</v>
      </c>
      <c r="C47" s="27">
        <v>26397.834999999999</v>
      </c>
      <c r="D47" s="30"/>
      <c r="E47" s="29">
        <f t="shared" si="0"/>
        <v>-6072.1077779716907</v>
      </c>
      <c r="F47" s="1">
        <f t="shared" si="1"/>
        <v>-6072</v>
      </c>
      <c r="G47" s="1">
        <f t="shared" si="2"/>
        <v>-0.33014960000218707</v>
      </c>
      <c r="H47" s="1">
        <f t="shared" si="3"/>
        <v>-0.33014960000218707</v>
      </c>
      <c r="Q47" s="80">
        <f t="shared" si="4"/>
        <v>11379.334999999999</v>
      </c>
    </row>
    <row r="48" spans="1:17" x14ac:dyDescent="0.2">
      <c r="A48" s="25" t="s">
        <v>47</v>
      </c>
      <c r="B48" s="26" t="s">
        <v>44</v>
      </c>
      <c r="C48" s="27">
        <v>26422.38</v>
      </c>
      <c r="D48" s="30"/>
      <c r="E48" s="29">
        <f t="shared" si="0"/>
        <v>-6064.0950155296441</v>
      </c>
      <c r="F48" s="1">
        <f t="shared" si="1"/>
        <v>-6064</v>
      </c>
      <c r="G48" s="1">
        <f t="shared" si="2"/>
        <v>-0.29105519999939133</v>
      </c>
      <c r="H48" s="1">
        <f t="shared" si="3"/>
        <v>-0.29105519999939133</v>
      </c>
      <c r="Q48" s="80">
        <f t="shared" si="4"/>
        <v>11403.880000000001</v>
      </c>
    </row>
    <row r="49" spans="1:17" x14ac:dyDescent="0.2">
      <c r="A49" s="25" t="s">
        <v>48</v>
      </c>
      <c r="B49" s="26" t="s">
        <v>44</v>
      </c>
      <c r="C49" s="27">
        <v>26422.41</v>
      </c>
      <c r="D49" s="30"/>
      <c r="E49" s="29">
        <f t="shared" si="0"/>
        <v>-6064.0852219719645</v>
      </c>
      <c r="F49" s="1">
        <f t="shared" si="1"/>
        <v>-6064</v>
      </c>
      <c r="G49" s="1">
        <f t="shared" si="2"/>
        <v>-0.26105520000055549</v>
      </c>
      <c r="H49" s="1">
        <f t="shared" si="3"/>
        <v>-0.26105520000055549</v>
      </c>
      <c r="Q49" s="80">
        <f t="shared" si="4"/>
        <v>11403.91</v>
      </c>
    </row>
    <row r="50" spans="1:17" x14ac:dyDescent="0.2">
      <c r="A50" s="25" t="s">
        <v>47</v>
      </c>
      <c r="B50" s="26" t="s">
        <v>44</v>
      </c>
      <c r="C50" s="27">
        <v>26434.647000000001</v>
      </c>
      <c r="D50" s="30"/>
      <c r="E50" s="29">
        <f t="shared" si="0"/>
        <v>-6060.0904297941961</v>
      </c>
      <c r="F50" s="1">
        <f t="shared" si="1"/>
        <v>-6060</v>
      </c>
      <c r="G50" s="1">
        <f t="shared" si="2"/>
        <v>-0.27700800000093295</v>
      </c>
      <c r="H50" s="1">
        <f t="shared" si="3"/>
        <v>-0.27700800000093295</v>
      </c>
      <c r="Q50" s="80">
        <f t="shared" si="4"/>
        <v>11416.147000000001</v>
      </c>
    </row>
    <row r="51" spans="1:17" x14ac:dyDescent="0.2">
      <c r="A51" s="25" t="s">
        <v>47</v>
      </c>
      <c r="B51" s="26" t="s">
        <v>44</v>
      </c>
      <c r="C51" s="27">
        <v>26440.771000000001</v>
      </c>
      <c r="D51" s="30"/>
      <c r="E51" s="29">
        <f t="shared" si="0"/>
        <v>-6058.0912382197375</v>
      </c>
      <c r="F51" s="1">
        <f t="shared" si="1"/>
        <v>-6058</v>
      </c>
      <c r="G51" s="1">
        <f t="shared" si="2"/>
        <v>-0.2794843999981822</v>
      </c>
      <c r="H51" s="1">
        <f t="shared" si="3"/>
        <v>-0.2794843999981822</v>
      </c>
      <c r="Q51" s="80">
        <f t="shared" si="4"/>
        <v>11422.271000000001</v>
      </c>
    </row>
    <row r="52" spans="1:17" x14ac:dyDescent="0.2">
      <c r="A52" s="25" t="s">
        <v>49</v>
      </c>
      <c r="B52" s="26" t="s">
        <v>44</v>
      </c>
      <c r="C52" s="27">
        <v>26520.412</v>
      </c>
      <c r="D52" s="30"/>
      <c r="E52" s="29">
        <f t="shared" si="0"/>
        <v>-6032.0922806460167</v>
      </c>
      <c r="F52" s="1">
        <f t="shared" si="1"/>
        <v>-6032</v>
      </c>
      <c r="G52" s="1">
        <f t="shared" si="2"/>
        <v>-0.28267760000017006</v>
      </c>
      <c r="H52" s="1">
        <f t="shared" si="3"/>
        <v>-0.28267760000017006</v>
      </c>
      <c r="Q52" s="80">
        <f t="shared" si="4"/>
        <v>11501.912</v>
      </c>
    </row>
    <row r="53" spans="1:17" x14ac:dyDescent="0.2">
      <c r="A53" s="25" t="s">
        <v>49</v>
      </c>
      <c r="B53" s="26" t="s">
        <v>44</v>
      </c>
      <c r="C53" s="27">
        <v>26523.474999999999</v>
      </c>
      <c r="D53" s="30"/>
      <c r="E53" s="29">
        <f t="shared" si="0"/>
        <v>-6031.092358406866</v>
      </c>
      <c r="F53" s="1">
        <f t="shared" si="1"/>
        <v>-6031</v>
      </c>
      <c r="G53" s="1">
        <f t="shared" si="2"/>
        <v>-0.28291580000222893</v>
      </c>
      <c r="H53" s="1">
        <f t="shared" ref="H53:H80" si="5">+G53</f>
        <v>-0.28291580000222893</v>
      </c>
      <c r="Q53" s="80">
        <f t="shared" si="4"/>
        <v>11504.974999999999</v>
      </c>
    </row>
    <row r="54" spans="1:17" x14ac:dyDescent="0.2">
      <c r="A54" s="25" t="s">
        <v>50</v>
      </c>
      <c r="B54" s="26" t="s">
        <v>44</v>
      </c>
      <c r="C54" s="27">
        <v>26762.43</v>
      </c>
      <c r="D54" s="30"/>
      <c r="E54" s="29">
        <f t="shared" si="0"/>
        <v>-5953.0850392241782</v>
      </c>
      <c r="F54" s="1">
        <f t="shared" si="1"/>
        <v>-5953</v>
      </c>
      <c r="G54" s="1">
        <f t="shared" si="2"/>
        <v>-0.26049540000167326</v>
      </c>
      <c r="H54" s="1">
        <f t="shared" si="5"/>
        <v>-0.26049540000167326</v>
      </c>
      <c r="Q54" s="80">
        <f t="shared" si="4"/>
        <v>11743.93</v>
      </c>
    </row>
    <row r="55" spans="1:17" x14ac:dyDescent="0.2">
      <c r="A55" s="25" t="s">
        <v>51</v>
      </c>
      <c r="B55" s="26" t="s">
        <v>44</v>
      </c>
      <c r="C55" s="27">
        <v>26808.376</v>
      </c>
      <c r="D55" s="30"/>
      <c r="E55" s="29">
        <f t="shared" si="0"/>
        <v>-5938.0858791849751</v>
      </c>
      <c r="F55" s="1">
        <f t="shared" si="1"/>
        <v>-5938</v>
      </c>
      <c r="G55" s="1">
        <f t="shared" si="2"/>
        <v>-0.26306839999961085</v>
      </c>
      <c r="H55" s="1">
        <f t="shared" si="5"/>
        <v>-0.26306839999961085</v>
      </c>
      <c r="Q55" s="80">
        <f t="shared" si="4"/>
        <v>11789.876</v>
      </c>
    </row>
    <row r="56" spans="1:17" x14ac:dyDescent="0.2">
      <c r="A56" s="25" t="s">
        <v>52</v>
      </c>
      <c r="B56" s="26" t="s">
        <v>44</v>
      </c>
      <c r="C56" s="27">
        <v>27635.47</v>
      </c>
      <c r="D56" s="30"/>
      <c r="E56" s="29">
        <f t="shared" si="0"/>
        <v>-5668.0794526524251</v>
      </c>
      <c r="F56" s="1">
        <f t="shared" si="1"/>
        <v>-5668</v>
      </c>
      <c r="G56" s="1">
        <f t="shared" si="2"/>
        <v>-0.24338239999997313</v>
      </c>
      <c r="H56" s="1">
        <f t="shared" si="5"/>
        <v>-0.24338239999997313</v>
      </c>
      <c r="Q56" s="80">
        <f t="shared" si="4"/>
        <v>12616.970000000001</v>
      </c>
    </row>
    <row r="57" spans="1:17" x14ac:dyDescent="0.2">
      <c r="A57" s="25" t="s">
        <v>53</v>
      </c>
      <c r="B57" s="26" t="s">
        <v>44</v>
      </c>
      <c r="C57" s="27">
        <v>27929.561000000002</v>
      </c>
      <c r="D57" s="30"/>
      <c r="E57" s="29">
        <f t="shared" si="0"/>
        <v>-5572.0728802611557</v>
      </c>
      <c r="F57" s="1">
        <f t="shared" si="1"/>
        <v>-5572</v>
      </c>
      <c r="G57" s="1">
        <f t="shared" si="2"/>
        <v>-0.22324959999968996</v>
      </c>
      <c r="H57" s="1">
        <f t="shared" si="5"/>
        <v>-0.22324959999968996</v>
      </c>
      <c r="Q57" s="80">
        <f t="shared" si="4"/>
        <v>12911.061000000002</v>
      </c>
    </row>
    <row r="58" spans="1:17" x14ac:dyDescent="0.2">
      <c r="A58" s="25" t="s">
        <v>53</v>
      </c>
      <c r="B58" s="26" t="s">
        <v>44</v>
      </c>
      <c r="C58" s="27">
        <v>27966.313999999998</v>
      </c>
      <c r="D58" s="30"/>
      <c r="E58" s="29">
        <f t="shared" si="0"/>
        <v>-5560.0747927471011</v>
      </c>
      <c r="F58" s="1">
        <f t="shared" si="1"/>
        <v>-5560</v>
      </c>
      <c r="G58" s="1">
        <f t="shared" si="2"/>
        <v>-0.22910800000317977</v>
      </c>
      <c r="H58" s="1">
        <f t="shared" si="5"/>
        <v>-0.22910800000317977</v>
      </c>
      <c r="Q58" s="80">
        <f t="shared" si="4"/>
        <v>12947.813999999998</v>
      </c>
    </row>
    <row r="59" spans="1:17" x14ac:dyDescent="0.2">
      <c r="A59" s="25" t="s">
        <v>53</v>
      </c>
      <c r="B59" s="26" t="s">
        <v>44</v>
      </c>
      <c r="C59" s="27">
        <v>27978.562999999998</v>
      </c>
      <c r="D59" s="30"/>
      <c r="E59" s="29">
        <f t="shared" si="0"/>
        <v>-5556.0760831462603</v>
      </c>
      <c r="F59" s="1">
        <f t="shared" si="1"/>
        <v>-5556</v>
      </c>
      <c r="G59" s="1">
        <f t="shared" si="2"/>
        <v>-0.23306080000111251</v>
      </c>
      <c r="H59" s="1">
        <f t="shared" si="5"/>
        <v>-0.23306080000111251</v>
      </c>
      <c r="Q59" s="80">
        <f t="shared" si="4"/>
        <v>12960.062999999998</v>
      </c>
    </row>
    <row r="60" spans="1:17" x14ac:dyDescent="0.2">
      <c r="A60" s="25" t="s">
        <v>53</v>
      </c>
      <c r="B60" s="26" t="s">
        <v>44</v>
      </c>
      <c r="C60" s="27">
        <v>28021.453000000001</v>
      </c>
      <c r="D60" s="30"/>
      <c r="E60" s="29">
        <f t="shared" si="0"/>
        <v>-5542.0745601827502</v>
      </c>
      <c r="F60" s="1">
        <f t="shared" si="1"/>
        <v>-5542</v>
      </c>
      <c r="G60" s="1">
        <f t="shared" si="2"/>
        <v>-0.22839559999920311</v>
      </c>
      <c r="H60" s="1">
        <f t="shared" si="5"/>
        <v>-0.22839559999920311</v>
      </c>
      <c r="Q60" s="80">
        <f t="shared" si="4"/>
        <v>13002.953000000001</v>
      </c>
    </row>
    <row r="61" spans="1:17" x14ac:dyDescent="0.2">
      <c r="A61" s="25" t="s">
        <v>54</v>
      </c>
      <c r="B61" s="26" t="s">
        <v>44</v>
      </c>
      <c r="C61" s="27">
        <v>28278.772000000001</v>
      </c>
      <c r="D61" s="30"/>
      <c r="E61" s="29">
        <f t="shared" si="0"/>
        <v>-5458.0722778920681</v>
      </c>
      <c r="F61" s="1">
        <f t="shared" si="1"/>
        <v>-5458</v>
      </c>
      <c r="G61" s="1">
        <f t="shared" si="2"/>
        <v>-0.22140439999930095</v>
      </c>
      <c r="H61" s="1">
        <f t="shared" si="5"/>
        <v>-0.22140439999930095</v>
      </c>
      <c r="Q61" s="80">
        <f t="shared" si="4"/>
        <v>13260.272000000001</v>
      </c>
    </row>
    <row r="62" spans="1:17" x14ac:dyDescent="0.2">
      <c r="A62" s="25" t="s">
        <v>55</v>
      </c>
      <c r="B62" s="26" t="s">
        <v>44</v>
      </c>
      <c r="C62" s="27">
        <v>28600.416000000001</v>
      </c>
      <c r="D62" s="30"/>
      <c r="E62" s="29">
        <f t="shared" si="0"/>
        <v>-5353.0709756753486</v>
      </c>
      <c r="F62" s="1">
        <f t="shared" si="1"/>
        <v>-5353</v>
      </c>
      <c r="G62" s="1">
        <f t="shared" si="2"/>
        <v>-0.21741539999857196</v>
      </c>
      <c r="H62" s="1">
        <f t="shared" si="5"/>
        <v>-0.21741539999857196</v>
      </c>
      <c r="Q62" s="80">
        <f t="shared" si="4"/>
        <v>13581.916000000001</v>
      </c>
    </row>
    <row r="63" spans="1:17" x14ac:dyDescent="0.2">
      <c r="A63" s="25" t="s">
        <v>55</v>
      </c>
      <c r="B63" s="26" t="s">
        <v>44</v>
      </c>
      <c r="C63" s="27">
        <v>28606.547999999999</v>
      </c>
      <c r="D63" s="30"/>
      <c r="E63" s="29">
        <f t="shared" si="0"/>
        <v>-5351.0691724855096</v>
      </c>
      <c r="F63" s="1">
        <f t="shared" si="1"/>
        <v>-5351</v>
      </c>
      <c r="G63" s="1">
        <f t="shared" si="2"/>
        <v>-0.21189180000146735</v>
      </c>
      <c r="H63" s="1">
        <f t="shared" si="5"/>
        <v>-0.21189180000146735</v>
      </c>
      <c r="Q63" s="80">
        <f t="shared" si="4"/>
        <v>13588.047999999999</v>
      </c>
    </row>
    <row r="64" spans="1:17" x14ac:dyDescent="0.2">
      <c r="A64" s="25" t="s">
        <v>55</v>
      </c>
      <c r="B64" s="26" t="s">
        <v>44</v>
      </c>
      <c r="C64" s="27">
        <v>28655.598000000002</v>
      </c>
      <c r="D64" s="30"/>
      <c r="E64" s="29">
        <f t="shared" si="0"/>
        <v>-5335.0567056783239</v>
      </c>
      <c r="F64" s="1">
        <f t="shared" si="1"/>
        <v>-5335</v>
      </c>
      <c r="G64" s="1">
        <f t="shared" si="2"/>
        <v>-0.17370299999674899</v>
      </c>
      <c r="H64" s="1">
        <f t="shared" si="5"/>
        <v>-0.17370299999674899</v>
      </c>
      <c r="Q64" s="80">
        <f t="shared" si="4"/>
        <v>13637.098000000002</v>
      </c>
    </row>
    <row r="65" spans="1:17" x14ac:dyDescent="0.2">
      <c r="A65" s="25" t="s">
        <v>55</v>
      </c>
      <c r="B65" s="26" t="s">
        <v>44</v>
      </c>
      <c r="C65" s="27">
        <v>28689.264999999999</v>
      </c>
      <c r="D65" s="30"/>
      <c r="E65" s="29">
        <f t="shared" si="0"/>
        <v>-5324.066048797642</v>
      </c>
      <c r="F65" s="1">
        <f t="shared" si="1"/>
        <v>-5324</v>
      </c>
      <c r="G65" s="1">
        <f t="shared" si="2"/>
        <v>-0.20232319999922765</v>
      </c>
      <c r="H65" s="1">
        <f t="shared" si="5"/>
        <v>-0.20232319999922765</v>
      </c>
      <c r="Q65" s="80">
        <f t="shared" si="4"/>
        <v>13670.764999999999</v>
      </c>
    </row>
    <row r="66" spans="1:17" x14ac:dyDescent="0.2">
      <c r="A66" s="25" t="s">
        <v>55</v>
      </c>
      <c r="B66" s="26" t="s">
        <v>44</v>
      </c>
      <c r="C66" s="27">
        <v>28692.308000000001</v>
      </c>
      <c r="D66" s="30"/>
      <c r="E66" s="29">
        <f t="shared" si="0"/>
        <v>-5323.0726555969432</v>
      </c>
      <c r="F66" s="1">
        <f t="shared" si="1"/>
        <v>-5323</v>
      </c>
      <c r="G66" s="1">
        <f t="shared" si="2"/>
        <v>-0.22256140000172309</v>
      </c>
      <c r="H66" s="1">
        <f t="shared" si="5"/>
        <v>-0.22256140000172309</v>
      </c>
      <c r="Q66" s="80">
        <f t="shared" si="4"/>
        <v>13673.808000000001</v>
      </c>
    </row>
    <row r="67" spans="1:17" x14ac:dyDescent="0.2">
      <c r="A67" s="25" t="s">
        <v>55</v>
      </c>
      <c r="B67" s="26" t="s">
        <v>44</v>
      </c>
      <c r="C67" s="27">
        <v>28695.393</v>
      </c>
      <c r="D67" s="30"/>
      <c r="E67" s="29">
        <f t="shared" si="0"/>
        <v>-5322.0655514154923</v>
      </c>
      <c r="F67" s="1">
        <f t="shared" si="1"/>
        <v>-5322</v>
      </c>
      <c r="G67" s="1">
        <f t="shared" si="2"/>
        <v>-0.20079959999929997</v>
      </c>
      <c r="H67" s="1">
        <f t="shared" si="5"/>
        <v>-0.20079959999929997</v>
      </c>
      <c r="Q67" s="80">
        <f t="shared" si="4"/>
        <v>13676.893</v>
      </c>
    </row>
    <row r="68" spans="1:17" x14ac:dyDescent="0.2">
      <c r="A68" s="25" t="s">
        <v>55</v>
      </c>
      <c r="B68" s="26" t="s">
        <v>44</v>
      </c>
      <c r="C68" s="27">
        <v>28698.453000000001</v>
      </c>
      <c r="D68" s="30"/>
      <c r="E68" s="29">
        <f t="shared" si="0"/>
        <v>-5321.0666085321081</v>
      </c>
      <c r="F68" s="1">
        <f t="shared" si="1"/>
        <v>-5321</v>
      </c>
      <c r="G68" s="1">
        <f t="shared" si="2"/>
        <v>-0.20403779999833205</v>
      </c>
      <c r="H68" s="1">
        <f t="shared" si="5"/>
        <v>-0.20403779999833205</v>
      </c>
      <c r="Q68" s="80">
        <f t="shared" si="4"/>
        <v>13679.953000000001</v>
      </c>
    </row>
    <row r="69" spans="1:17" x14ac:dyDescent="0.2">
      <c r="A69" s="25" t="s">
        <v>55</v>
      </c>
      <c r="B69" s="26" t="s">
        <v>44</v>
      </c>
      <c r="C69" s="27">
        <v>28934.329000000002</v>
      </c>
      <c r="D69" s="30"/>
      <c r="E69" s="29">
        <f t="shared" si="0"/>
        <v>-5244.0644348193355</v>
      </c>
      <c r="F69" s="1">
        <f t="shared" si="1"/>
        <v>-5244</v>
      </c>
      <c r="G69" s="1">
        <f t="shared" si="2"/>
        <v>-0.19737919999897713</v>
      </c>
      <c r="H69" s="1">
        <f t="shared" si="5"/>
        <v>-0.19737919999897713</v>
      </c>
      <c r="Q69" s="80">
        <f t="shared" si="4"/>
        <v>13915.829000000002</v>
      </c>
    </row>
    <row r="70" spans="1:17" x14ac:dyDescent="0.2">
      <c r="A70" s="25" t="s">
        <v>55</v>
      </c>
      <c r="B70" s="26" t="s">
        <v>44</v>
      </c>
      <c r="C70" s="27">
        <v>28937.395</v>
      </c>
      <c r="D70" s="30"/>
      <c r="E70" s="29">
        <f t="shared" si="0"/>
        <v>-5243.0635332244156</v>
      </c>
      <c r="F70" s="1">
        <f t="shared" si="1"/>
        <v>-5243</v>
      </c>
      <c r="G70" s="1">
        <f t="shared" si="2"/>
        <v>-0.19461740000042482</v>
      </c>
      <c r="H70" s="1">
        <f t="shared" si="5"/>
        <v>-0.19461740000042482</v>
      </c>
      <c r="Q70" s="80">
        <f t="shared" si="4"/>
        <v>13918.895</v>
      </c>
    </row>
    <row r="71" spans="1:17" x14ac:dyDescent="0.2">
      <c r="A71" s="25" t="s">
        <v>55</v>
      </c>
      <c r="B71" s="26" t="s">
        <v>44</v>
      </c>
      <c r="C71" s="27">
        <v>28989.469000000001</v>
      </c>
      <c r="D71" s="30"/>
      <c r="E71" s="29">
        <f t="shared" si="0"/>
        <v>-5226.0638758030636</v>
      </c>
      <c r="F71" s="1">
        <f t="shared" si="1"/>
        <v>-5226</v>
      </c>
      <c r="G71" s="1">
        <f t="shared" si="2"/>
        <v>-0.19566679999843473</v>
      </c>
      <c r="H71" s="1">
        <f t="shared" si="5"/>
        <v>-0.19566679999843473</v>
      </c>
      <c r="Q71" s="80">
        <f t="shared" si="4"/>
        <v>13970.969000000001</v>
      </c>
    </row>
    <row r="72" spans="1:17" x14ac:dyDescent="0.2">
      <c r="A72" s="25" t="s">
        <v>55</v>
      </c>
      <c r="B72" s="26" t="s">
        <v>44</v>
      </c>
      <c r="C72" s="27">
        <v>29035.425999999999</v>
      </c>
      <c r="D72" s="30"/>
      <c r="E72" s="29">
        <f t="shared" si="0"/>
        <v>-5211.0611247927118</v>
      </c>
      <c r="F72" s="1">
        <f t="shared" si="1"/>
        <v>-5211</v>
      </c>
      <c r="G72" s="1">
        <f t="shared" si="2"/>
        <v>-0.18723980000140727</v>
      </c>
      <c r="H72" s="1">
        <f t="shared" si="5"/>
        <v>-0.18723980000140727</v>
      </c>
      <c r="Q72" s="80">
        <f t="shared" si="4"/>
        <v>14016.925999999999</v>
      </c>
    </row>
    <row r="73" spans="1:17" x14ac:dyDescent="0.2">
      <c r="A73" s="25" t="s">
        <v>56</v>
      </c>
      <c r="B73" s="26" t="s">
        <v>44</v>
      </c>
      <c r="C73" s="27">
        <v>29298.866999999998</v>
      </c>
      <c r="D73" s="30"/>
      <c r="E73" s="29">
        <f t="shared" si="0"/>
        <v>-5125.0603038314166</v>
      </c>
      <c r="F73" s="1">
        <f t="shared" si="1"/>
        <v>-5125</v>
      </c>
      <c r="G73" s="1">
        <f t="shared" si="2"/>
        <v>-0.18472499999916181</v>
      </c>
      <c r="H73" s="1">
        <f t="shared" si="5"/>
        <v>-0.18472499999916181</v>
      </c>
      <c r="Q73" s="80">
        <f t="shared" si="4"/>
        <v>14280.366999999998</v>
      </c>
    </row>
    <row r="74" spans="1:17" x14ac:dyDescent="0.2">
      <c r="A74" s="25" t="s">
        <v>56</v>
      </c>
      <c r="B74" s="26" t="s">
        <v>44</v>
      </c>
      <c r="C74" s="27">
        <v>29393.826000000001</v>
      </c>
      <c r="D74" s="30"/>
      <c r="E74" s="29">
        <f t="shared" si="0"/>
        <v>-5094.0607557061676</v>
      </c>
      <c r="F74" s="1">
        <f t="shared" si="1"/>
        <v>-5094</v>
      </c>
      <c r="G74" s="1">
        <f t="shared" si="2"/>
        <v>-0.18610919999991893</v>
      </c>
      <c r="H74" s="1">
        <f t="shared" si="5"/>
        <v>-0.18610919999991893</v>
      </c>
      <c r="Q74" s="80">
        <f t="shared" si="4"/>
        <v>14375.326000000001</v>
      </c>
    </row>
    <row r="75" spans="1:17" x14ac:dyDescent="0.2">
      <c r="A75" s="25" t="s">
        <v>56</v>
      </c>
      <c r="B75" s="26" t="s">
        <v>44</v>
      </c>
      <c r="C75" s="27">
        <v>29396.885999999999</v>
      </c>
      <c r="D75" s="30"/>
      <c r="E75" s="29">
        <f t="shared" si="0"/>
        <v>-5093.0618128227843</v>
      </c>
      <c r="F75" s="1">
        <f t="shared" si="1"/>
        <v>-5093</v>
      </c>
      <c r="G75" s="1">
        <f t="shared" si="2"/>
        <v>-0.18934740000258898</v>
      </c>
      <c r="H75" s="1">
        <f t="shared" si="5"/>
        <v>-0.18934740000258898</v>
      </c>
      <c r="Q75" s="80">
        <f t="shared" si="4"/>
        <v>14378.385999999999</v>
      </c>
    </row>
    <row r="76" spans="1:17" x14ac:dyDescent="0.2">
      <c r="A76" s="25" t="s">
        <v>56</v>
      </c>
      <c r="B76" s="26" t="s">
        <v>44</v>
      </c>
      <c r="C76" s="27">
        <v>29770.612000000001</v>
      </c>
      <c r="D76" s="30"/>
      <c r="E76" s="29">
        <f t="shared" si="0"/>
        <v>-4971.0582415693298</v>
      </c>
      <c r="F76" s="1">
        <f t="shared" si="1"/>
        <v>-4971</v>
      </c>
      <c r="G76" s="1">
        <f t="shared" si="2"/>
        <v>-0.17840779999824008</v>
      </c>
      <c r="H76" s="1">
        <f t="shared" si="5"/>
        <v>-0.17840779999824008</v>
      </c>
      <c r="Q76" s="80">
        <f t="shared" si="4"/>
        <v>14752.112000000001</v>
      </c>
    </row>
    <row r="77" spans="1:17" x14ac:dyDescent="0.2">
      <c r="A77" s="25" t="s">
        <v>57</v>
      </c>
      <c r="B77" s="26" t="s">
        <v>44</v>
      </c>
      <c r="C77" s="27">
        <v>31225.685000000001</v>
      </c>
      <c r="D77" s="30"/>
      <c r="E77" s="29">
        <f t="shared" si="0"/>
        <v>-4496.0468630875648</v>
      </c>
      <c r="F77" s="1">
        <f t="shared" si="1"/>
        <v>-4496</v>
      </c>
      <c r="G77" s="1">
        <f t="shared" si="2"/>
        <v>-0.14355279999654158</v>
      </c>
      <c r="H77" s="1">
        <f t="shared" si="5"/>
        <v>-0.14355279999654158</v>
      </c>
      <c r="Q77" s="80">
        <f t="shared" si="4"/>
        <v>16207.185000000001</v>
      </c>
    </row>
    <row r="78" spans="1:17" x14ac:dyDescent="0.2">
      <c r="A78" s="25" t="s">
        <v>58</v>
      </c>
      <c r="B78" s="26" t="s">
        <v>44</v>
      </c>
      <c r="C78" s="27">
        <v>32956.442999999999</v>
      </c>
      <c r="D78" s="30"/>
      <c r="E78" s="29">
        <f t="shared" si="0"/>
        <v>-3931.0375863032787</v>
      </c>
      <c r="F78" s="1">
        <f t="shared" si="1"/>
        <v>-3931</v>
      </c>
      <c r="G78" s="1">
        <f t="shared" si="2"/>
        <v>-0.11513579999882495</v>
      </c>
      <c r="H78" s="1">
        <f t="shared" si="5"/>
        <v>-0.11513579999882495</v>
      </c>
      <c r="Q78" s="80">
        <f t="shared" si="4"/>
        <v>17937.942999999999</v>
      </c>
    </row>
    <row r="79" spans="1:17" x14ac:dyDescent="0.2">
      <c r="A79" s="25" t="s">
        <v>59</v>
      </c>
      <c r="B79" s="26" t="s">
        <v>44</v>
      </c>
      <c r="C79" s="27">
        <v>33005.474000000002</v>
      </c>
      <c r="D79" s="30"/>
      <c r="E79" s="29">
        <f t="shared" si="0"/>
        <v>-3915.0313220826242</v>
      </c>
      <c r="F79" s="1">
        <f t="shared" si="1"/>
        <v>-3915</v>
      </c>
      <c r="G79" s="1">
        <f t="shared" si="2"/>
        <v>-9.5946999994339421E-2</v>
      </c>
      <c r="H79" s="1">
        <f t="shared" si="5"/>
        <v>-9.5946999994339421E-2</v>
      </c>
      <c r="Q79" s="80">
        <f t="shared" si="4"/>
        <v>17986.974000000002</v>
      </c>
    </row>
    <row r="80" spans="1:17" x14ac:dyDescent="0.2">
      <c r="A80" s="25" t="s">
        <v>58</v>
      </c>
      <c r="B80" s="26" t="s">
        <v>44</v>
      </c>
      <c r="C80" s="27">
        <v>33336.288</v>
      </c>
      <c r="D80" s="30"/>
      <c r="E80" s="29">
        <f t="shared" si="0"/>
        <v>-3807.0364557349799</v>
      </c>
      <c r="F80" s="1">
        <f t="shared" si="1"/>
        <v>-3807</v>
      </c>
      <c r="G80" s="1">
        <f t="shared" si="2"/>
        <v>-0.11167260000365786</v>
      </c>
      <c r="H80" s="1">
        <f t="shared" si="5"/>
        <v>-0.11167260000365786</v>
      </c>
      <c r="Q80" s="80">
        <f t="shared" si="4"/>
        <v>18317.788</v>
      </c>
    </row>
    <row r="81" spans="1:17" x14ac:dyDescent="0.2">
      <c r="A81" s="25" t="s">
        <v>60</v>
      </c>
      <c r="B81" s="26" t="s">
        <v>44</v>
      </c>
      <c r="C81" s="27">
        <v>33437.372000000003</v>
      </c>
      <c r="D81" s="30"/>
      <c r="E81" s="29">
        <f t="shared" si="0"/>
        <v>-3774.0373895833491</v>
      </c>
      <c r="F81" s="1">
        <f t="shared" si="1"/>
        <v>-3774</v>
      </c>
      <c r="G81" s="1">
        <f t="shared" si="2"/>
        <v>-0.11453319999418454</v>
      </c>
      <c r="I81" s="1">
        <f>+G81</f>
        <v>-0.11453319999418454</v>
      </c>
      <c r="Q81" s="80">
        <f t="shared" si="4"/>
        <v>18418.872000000003</v>
      </c>
    </row>
    <row r="82" spans="1:17" x14ac:dyDescent="0.2">
      <c r="A82" s="25" t="s">
        <v>58</v>
      </c>
      <c r="B82" s="26" t="s">
        <v>44</v>
      </c>
      <c r="C82" s="27">
        <v>33440.417000000001</v>
      </c>
      <c r="D82" s="30"/>
      <c r="E82" s="29">
        <f t="shared" si="0"/>
        <v>-3773.0433434788056</v>
      </c>
      <c r="F82" s="1">
        <f t="shared" si="1"/>
        <v>-3773</v>
      </c>
      <c r="G82" s="1">
        <f t="shared" si="2"/>
        <v>-0.1327713999999105</v>
      </c>
      <c r="H82" s="1">
        <f>+G82</f>
        <v>-0.1327713999999105</v>
      </c>
      <c r="Q82" s="80">
        <f t="shared" si="4"/>
        <v>18421.917000000001</v>
      </c>
    </row>
    <row r="83" spans="1:17" x14ac:dyDescent="0.2">
      <c r="A83" s="25" t="s">
        <v>60</v>
      </c>
      <c r="B83" s="26" t="s">
        <v>44</v>
      </c>
      <c r="C83" s="27">
        <v>33440.432999999997</v>
      </c>
      <c r="D83" s="30"/>
      <c r="E83" s="29">
        <f t="shared" si="0"/>
        <v>-3773.0381202480444</v>
      </c>
      <c r="F83" s="1">
        <f t="shared" si="1"/>
        <v>-3773</v>
      </c>
      <c r="G83" s="1">
        <f t="shared" si="2"/>
        <v>-0.11677140000392683</v>
      </c>
      <c r="I83" s="1">
        <f>+G83</f>
        <v>-0.11677140000392683</v>
      </c>
      <c r="Q83" s="80">
        <f t="shared" si="4"/>
        <v>18421.932999999997</v>
      </c>
    </row>
    <row r="84" spans="1:17" x14ac:dyDescent="0.2">
      <c r="A84" s="25" t="s">
        <v>61</v>
      </c>
      <c r="B84" s="26" t="s">
        <v>44</v>
      </c>
      <c r="C84" s="27">
        <v>33682.415999999997</v>
      </c>
      <c r="D84" s="30"/>
      <c r="E84" s="29">
        <f t="shared" si="0"/>
        <v>-3694.0423046434985</v>
      </c>
      <c r="F84" s="1">
        <f t="shared" si="1"/>
        <v>-3694</v>
      </c>
      <c r="G84" s="1">
        <f t="shared" si="2"/>
        <v>-0.12958920000528451</v>
      </c>
      <c r="H84" s="1">
        <f>+G84</f>
        <v>-0.12958920000528451</v>
      </c>
      <c r="Q84" s="80">
        <f t="shared" si="4"/>
        <v>18663.915999999997</v>
      </c>
    </row>
    <row r="85" spans="1:17" x14ac:dyDescent="0.2">
      <c r="A85" s="25" t="s">
        <v>62</v>
      </c>
      <c r="B85" s="26" t="s">
        <v>44</v>
      </c>
      <c r="C85" s="27">
        <v>33737.56</v>
      </c>
      <c r="D85" s="30"/>
      <c r="E85" s="29">
        <f t="shared" ref="E85:E148" si="6">+(C85-C$7)/C$8</f>
        <v>-3676.0404398195355</v>
      </c>
      <c r="F85" s="1">
        <f t="shared" ref="F85:F148" si="7">ROUND(2*E85,0)/2</f>
        <v>-3676</v>
      </c>
      <c r="G85" s="1">
        <f t="shared" ref="G85:G148" si="8">+C85-(C$7+F85*C$8)</f>
        <v>-0.1238768000039272</v>
      </c>
      <c r="H85" s="1">
        <f>+G85</f>
        <v>-0.1238768000039272</v>
      </c>
      <c r="Q85" s="80">
        <f t="shared" ref="Q85:Q148" si="9">+C85-15018.5</f>
        <v>18719.059999999998</v>
      </c>
    </row>
    <row r="86" spans="1:17" x14ac:dyDescent="0.2">
      <c r="A86" s="25" t="s">
        <v>62</v>
      </c>
      <c r="B86" s="26" t="s">
        <v>44</v>
      </c>
      <c r="C86" s="27">
        <v>33737.565999999999</v>
      </c>
      <c r="D86" s="30"/>
      <c r="E86" s="29">
        <f t="shared" si="6"/>
        <v>-3676.0384811079989</v>
      </c>
      <c r="F86" s="1">
        <f t="shared" si="7"/>
        <v>-3676</v>
      </c>
      <c r="G86" s="1">
        <f t="shared" si="8"/>
        <v>-0.11787680000270484</v>
      </c>
      <c r="H86" s="1">
        <f>+G86</f>
        <v>-0.11787680000270484</v>
      </c>
      <c r="Q86" s="80">
        <f t="shared" si="9"/>
        <v>18719.065999999999</v>
      </c>
    </row>
    <row r="87" spans="1:17" x14ac:dyDescent="0.2">
      <c r="A87" s="25" t="s">
        <v>63</v>
      </c>
      <c r="B87" s="26" t="s">
        <v>44</v>
      </c>
      <c r="C87" s="27">
        <v>34169.483</v>
      </c>
      <c r="D87" s="30"/>
      <c r="E87" s="29">
        <f t="shared" si="6"/>
        <v>-3535.0383460221929</v>
      </c>
      <c r="F87" s="1">
        <f t="shared" si="7"/>
        <v>-3535</v>
      </c>
      <c r="G87" s="1">
        <f t="shared" si="8"/>
        <v>-0.11746300000231713</v>
      </c>
      <c r="I87" s="1">
        <f>+G87</f>
        <v>-0.11746300000231713</v>
      </c>
      <c r="Q87" s="80">
        <f t="shared" si="9"/>
        <v>19150.983</v>
      </c>
    </row>
    <row r="88" spans="1:17" x14ac:dyDescent="0.2">
      <c r="A88" s="25" t="s">
        <v>63</v>
      </c>
      <c r="B88" s="26" t="s">
        <v>44</v>
      </c>
      <c r="C88" s="27">
        <v>34454.375999999997</v>
      </c>
      <c r="D88" s="30"/>
      <c r="E88" s="29">
        <f t="shared" si="6"/>
        <v>-3442.0344784156855</v>
      </c>
      <c r="F88" s="1">
        <f t="shared" si="7"/>
        <v>-3442</v>
      </c>
      <c r="G88" s="1">
        <f t="shared" si="8"/>
        <v>-0.10561560000496684</v>
      </c>
      <c r="I88" s="1">
        <f>+G88</f>
        <v>-0.10561560000496684</v>
      </c>
      <c r="Q88" s="80">
        <f t="shared" si="9"/>
        <v>19435.875999999997</v>
      </c>
    </row>
    <row r="89" spans="1:17" x14ac:dyDescent="0.2">
      <c r="A89" s="25" t="s">
        <v>63</v>
      </c>
      <c r="B89" s="26" t="s">
        <v>44</v>
      </c>
      <c r="C89" s="27">
        <v>34454.385000000002</v>
      </c>
      <c r="D89" s="30"/>
      <c r="E89" s="29">
        <f t="shared" si="6"/>
        <v>-3442.0315403483796</v>
      </c>
      <c r="F89" s="1">
        <f t="shared" si="7"/>
        <v>-3442</v>
      </c>
      <c r="G89" s="1">
        <f t="shared" si="8"/>
        <v>-9.6615599999495316E-2</v>
      </c>
      <c r="I89" s="1">
        <f>+G89</f>
        <v>-9.6615599999495316E-2</v>
      </c>
      <c r="Q89" s="80">
        <f t="shared" si="9"/>
        <v>19435.885000000002</v>
      </c>
    </row>
    <row r="90" spans="1:17" x14ac:dyDescent="0.2">
      <c r="A90" s="25" t="s">
        <v>64</v>
      </c>
      <c r="B90" s="26" t="s">
        <v>44</v>
      </c>
      <c r="C90" s="27">
        <v>35541.863400000002</v>
      </c>
      <c r="D90" s="30"/>
      <c r="E90" s="29">
        <f t="shared" si="6"/>
        <v>-3087.0221258013817</v>
      </c>
      <c r="F90" s="1">
        <f t="shared" si="7"/>
        <v>-3087</v>
      </c>
      <c r="G90" s="1">
        <f t="shared" si="8"/>
        <v>-6.7776600000797771E-2</v>
      </c>
      <c r="H90" s="1">
        <f>+G90</f>
        <v>-6.7776600000797771E-2</v>
      </c>
      <c r="Q90" s="80">
        <f t="shared" si="9"/>
        <v>20523.363400000002</v>
      </c>
    </row>
    <row r="91" spans="1:17" x14ac:dyDescent="0.2">
      <c r="A91" s="25" t="s">
        <v>64</v>
      </c>
      <c r="B91" s="26" t="s">
        <v>44</v>
      </c>
      <c r="C91" s="27">
        <v>35584.75</v>
      </c>
      <c r="D91" s="30"/>
      <c r="E91" s="29">
        <f t="shared" si="6"/>
        <v>-3073.0217127744095</v>
      </c>
      <c r="F91" s="1">
        <f t="shared" si="7"/>
        <v>-3073</v>
      </c>
      <c r="G91" s="1">
        <f t="shared" si="8"/>
        <v>-6.651140000030864E-2</v>
      </c>
      <c r="H91" s="1">
        <f>+G91</f>
        <v>-6.651140000030864E-2</v>
      </c>
      <c r="Q91" s="80">
        <f t="shared" si="9"/>
        <v>20566.25</v>
      </c>
    </row>
    <row r="92" spans="1:17" x14ac:dyDescent="0.2">
      <c r="A92" s="25" t="s">
        <v>65</v>
      </c>
      <c r="B92" s="26" t="s">
        <v>44</v>
      </c>
      <c r="C92" s="27">
        <v>37018.368000000002</v>
      </c>
      <c r="D92" s="30"/>
      <c r="E92" s="29">
        <f t="shared" si="6"/>
        <v>-2605.0143602936255</v>
      </c>
      <c r="F92" s="1">
        <f t="shared" si="7"/>
        <v>-2605</v>
      </c>
      <c r="G92" s="1">
        <f t="shared" si="8"/>
        <v>-4.3988999997964129E-2</v>
      </c>
      <c r="I92" s="1">
        <f t="shared" ref="I92:I99" si="10">+G92</f>
        <v>-4.3988999997964129E-2</v>
      </c>
      <c r="Q92" s="80">
        <f t="shared" si="9"/>
        <v>21999.868000000002</v>
      </c>
    </row>
    <row r="93" spans="1:17" x14ac:dyDescent="0.2">
      <c r="A93" s="25" t="s">
        <v>65</v>
      </c>
      <c r="B93" s="26" t="s">
        <v>44</v>
      </c>
      <c r="C93" s="27">
        <v>37018.374000000003</v>
      </c>
      <c r="D93" s="30"/>
      <c r="E93" s="29">
        <f t="shared" si="6"/>
        <v>-2605.0124015820893</v>
      </c>
      <c r="F93" s="1">
        <f t="shared" si="7"/>
        <v>-2605</v>
      </c>
      <c r="G93" s="1">
        <f t="shared" si="8"/>
        <v>-3.7988999996741768E-2</v>
      </c>
      <c r="I93" s="1">
        <f t="shared" si="10"/>
        <v>-3.7988999996741768E-2</v>
      </c>
      <c r="Q93" s="80">
        <f t="shared" si="9"/>
        <v>21999.874000000003</v>
      </c>
    </row>
    <row r="94" spans="1:17" x14ac:dyDescent="0.2">
      <c r="A94" s="25" t="s">
        <v>65</v>
      </c>
      <c r="B94" s="26" t="s">
        <v>44</v>
      </c>
      <c r="C94" s="27">
        <v>37701.493999999999</v>
      </c>
      <c r="D94" s="30"/>
      <c r="E94" s="29">
        <f t="shared" si="6"/>
        <v>-2382.0065641646806</v>
      </c>
      <c r="F94" s="1">
        <f t="shared" si="7"/>
        <v>-2382</v>
      </c>
      <c r="G94" s="1">
        <f t="shared" si="8"/>
        <v>-2.0107600001210812E-2</v>
      </c>
      <c r="I94" s="1">
        <f t="shared" si="10"/>
        <v>-2.0107600001210812E-2</v>
      </c>
      <c r="Q94" s="80">
        <f t="shared" si="9"/>
        <v>22682.993999999999</v>
      </c>
    </row>
    <row r="95" spans="1:17" x14ac:dyDescent="0.2">
      <c r="A95" s="25" t="s">
        <v>65</v>
      </c>
      <c r="B95" s="26" t="s">
        <v>44</v>
      </c>
      <c r="C95" s="27">
        <v>37701.495999999999</v>
      </c>
      <c r="D95" s="30"/>
      <c r="E95" s="29">
        <f t="shared" si="6"/>
        <v>-2382.0059112608351</v>
      </c>
      <c r="F95" s="1">
        <f t="shared" si="7"/>
        <v>-2382</v>
      </c>
      <c r="G95" s="1">
        <f t="shared" si="8"/>
        <v>-1.8107600000803359E-2</v>
      </c>
      <c r="I95" s="1">
        <f t="shared" si="10"/>
        <v>-1.8107600000803359E-2</v>
      </c>
      <c r="Q95" s="80">
        <f t="shared" si="9"/>
        <v>22682.995999999999</v>
      </c>
    </row>
    <row r="96" spans="1:17" x14ac:dyDescent="0.2">
      <c r="A96" s="25" t="s">
        <v>65</v>
      </c>
      <c r="B96" s="26" t="s">
        <v>44</v>
      </c>
      <c r="C96" s="27">
        <v>37747.457999999999</v>
      </c>
      <c r="D96" s="30"/>
      <c r="E96" s="29">
        <f t="shared" si="6"/>
        <v>-2367.0015279908694</v>
      </c>
      <c r="F96" s="1">
        <f t="shared" si="7"/>
        <v>-2367</v>
      </c>
      <c r="G96" s="1">
        <f t="shared" si="8"/>
        <v>-4.6806000027572736E-3</v>
      </c>
      <c r="I96" s="1">
        <f t="shared" si="10"/>
        <v>-4.6806000027572736E-3</v>
      </c>
      <c r="Q96" s="80">
        <f t="shared" si="9"/>
        <v>22728.957999999999</v>
      </c>
    </row>
    <row r="97" spans="1:37" x14ac:dyDescent="0.2">
      <c r="A97" s="25" t="s">
        <v>66</v>
      </c>
      <c r="B97" s="26" t="s">
        <v>44</v>
      </c>
      <c r="C97" s="27">
        <v>38084.417999999998</v>
      </c>
      <c r="D97" s="30"/>
      <c r="E97" s="29">
        <f t="shared" si="6"/>
        <v>-2257.0002881264677</v>
      </c>
      <c r="F97" s="1">
        <f t="shared" si="7"/>
        <v>-2257</v>
      </c>
      <c r="G97" s="1">
        <f t="shared" si="8"/>
        <v>-8.8260000484297052E-4</v>
      </c>
      <c r="I97" s="1">
        <f t="shared" si="10"/>
        <v>-8.8260000484297052E-4</v>
      </c>
      <c r="Q97" s="80">
        <f t="shared" si="9"/>
        <v>23065.917999999998</v>
      </c>
    </row>
    <row r="98" spans="1:37" x14ac:dyDescent="0.2">
      <c r="A98" s="25" t="s">
        <v>67</v>
      </c>
      <c r="B98" s="26" t="s">
        <v>44</v>
      </c>
      <c r="C98" s="27">
        <v>38470.364999999998</v>
      </c>
      <c r="D98" s="30"/>
      <c r="E98" s="29">
        <f t="shared" si="6"/>
        <v>-2131.0071479260091</v>
      </c>
      <c r="F98" s="1">
        <f t="shared" si="7"/>
        <v>-2131</v>
      </c>
      <c r="G98" s="1">
        <f t="shared" si="8"/>
        <v>-2.1895800004131161E-2</v>
      </c>
      <c r="I98" s="1">
        <f t="shared" si="10"/>
        <v>-2.1895800004131161E-2</v>
      </c>
      <c r="Q98" s="80">
        <f t="shared" si="9"/>
        <v>23451.864999999998</v>
      </c>
    </row>
    <row r="99" spans="1:37" x14ac:dyDescent="0.2">
      <c r="A99" s="25" t="s">
        <v>66</v>
      </c>
      <c r="B99" s="26" t="s">
        <v>44</v>
      </c>
      <c r="C99" s="27">
        <v>38525.521000000001</v>
      </c>
      <c r="D99" s="30"/>
      <c r="E99" s="29">
        <f t="shared" si="6"/>
        <v>-2113.0013656789729</v>
      </c>
      <c r="F99" s="1">
        <f t="shared" si="7"/>
        <v>-2113</v>
      </c>
      <c r="G99" s="1">
        <f t="shared" si="8"/>
        <v>-4.1834000003291294E-3</v>
      </c>
      <c r="I99" s="1">
        <f t="shared" si="10"/>
        <v>-4.1834000003291294E-3</v>
      </c>
      <c r="Q99" s="80">
        <f t="shared" si="9"/>
        <v>23507.021000000001</v>
      </c>
    </row>
    <row r="100" spans="1:37" x14ac:dyDescent="0.2">
      <c r="A100" s="25" t="s">
        <v>68</v>
      </c>
      <c r="B100" s="26" t="s">
        <v>44</v>
      </c>
      <c r="C100" s="27">
        <v>38856.353999999999</v>
      </c>
      <c r="D100" s="30"/>
      <c r="E100" s="29">
        <f t="shared" si="6"/>
        <v>-2005.0002967447979</v>
      </c>
      <c r="F100" s="1">
        <f t="shared" si="7"/>
        <v>-2005</v>
      </c>
      <c r="G100" s="1">
        <f t="shared" si="8"/>
        <v>-9.0900000213878229E-4</v>
      </c>
      <c r="H100" s="1">
        <f>+G100</f>
        <v>-9.0900000213878229E-4</v>
      </c>
      <c r="Q100" s="80">
        <f t="shared" si="9"/>
        <v>23837.853999999999</v>
      </c>
    </row>
    <row r="101" spans="1:37" x14ac:dyDescent="0.2">
      <c r="A101" s="25" t="s">
        <v>68</v>
      </c>
      <c r="B101" s="26" t="s">
        <v>44</v>
      </c>
      <c r="C101" s="27">
        <v>39193.307999999997</v>
      </c>
      <c r="D101" s="30"/>
      <c r="E101" s="29">
        <f t="shared" si="6"/>
        <v>-1895.0010155919322</v>
      </c>
      <c r="F101" s="1">
        <f t="shared" si="7"/>
        <v>-1895</v>
      </c>
      <c r="G101" s="1">
        <f t="shared" si="8"/>
        <v>-3.1110000054468401E-3</v>
      </c>
      <c r="H101" s="1">
        <f>+G101</f>
        <v>-3.1110000054468401E-3</v>
      </c>
      <c r="Q101" s="80">
        <f t="shared" si="9"/>
        <v>24174.807999999997</v>
      </c>
    </row>
    <row r="102" spans="1:37" x14ac:dyDescent="0.2">
      <c r="A102" s="29" t="s">
        <v>69</v>
      </c>
      <c r="C102" s="30">
        <v>39193.330999999998</v>
      </c>
      <c r="D102" s="30"/>
      <c r="E102" s="1">
        <f t="shared" si="6"/>
        <v>-1894.9935071977104</v>
      </c>
      <c r="F102" s="1">
        <f t="shared" si="7"/>
        <v>-1895</v>
      </c>
      <c r="G102" s="1">
        <f t="shared" si="8"/>
        <v>1.9888999995600898E-2</v>
      </c>
      <c r="I102" s="1">
        <f t="shared" ref="I102:I124" si="11">+G102</f>
        <v>1.9888999995600898E-2</v>
      </c>
      <c r="Q102" s="80">
        <f t="shared" si="9"/>
        <v>24174.830999999998</v>
      </c>
      <c r="AF102" s="2"/>
      <c r="AG102" s="1">
        <v>12</v>
      </c>
      <c r="AI102" s="1" t="s">
        <v>70</v>
      </c>
      <c r="AK102" s="1" t="s">
        <v>71</v>
      </c>
    </row>
    <row r="103" spans="1:37" x14ac:dyDescent="0.2">
      <c r="A103" s="25" t="s">
        <v>72</v>
      </c>
      <c r="B103" s="26" t="s">
        <v>44</v>
      </c>
      <c r="C103" s="27">
        <v>39245.377999999997</v>
      </c>
      <c r="D103" s="30"/>
      <c r="E103" s="29">
        <f t="shared" si="6"/>
        <v>-1878.0026639782707</v>
      </c>
      <c r="F103" s="1">
        <f t="shared" si="7"/>
        <v>-1878</v>
      </c>
      <c r="G103" s="1">
        <f t="shared" si="8"/>
        <v>-8.1604000006336719E-3</v>
      </c>
      <c r="I103" s="1">
        <f t="shared" si="11"/>
        <v>-8.1604000006336719E-3</v>
      </c>
      <c r="Q103" s="80">
        <f t="shared" si="9"/>
        <v>24226.877999999997</v>
      </c>
    </row>
    <row r="104" spans="1:37" x14ac:dyDescent="0.2">
      <c r="A104" s="25" t="s">
        <v>72</v>
      </c>
      <c r="B104" s="26" t="s">
        <v>44</v>
      </c>
      <c r="C104" s="27">
        <v>39245.391000000003</v>
      </c>
      <c r="D104" s="30"/>
      <c r="E104" s="29">
        <f t="shared" si="6"/>
        <v>-1877.9984201032737</v>
      </c>
      <c r="F104" s="1">
        <f t="shared" si="7"/>
        <v>-1878</v>
      </c>
      <c r="G104" s="1">
        <f t="shared" si="8"/>
        <v>4.8396000056527555E-3</v>
      </c>
      <c r="I104" s="1">
        <f t="shared" si="11"/>
        <v>4.8396000056527555E-3</v>
      </c>
      <c r="Q104" s="80">
        <f t="shared" si="9"/>
        <v>24226.891000000003</v>
      </c>
    </row>
    <row r="105" spans="1:37" x14ac:dyDescent="0.2">
      <c r="A105" s="25" t="s">
        <v>72</v>
      </c>
      <c r="B105" s="26" t="s">
        <v>44</v>
      </c>
      <c r="C105" s="27">
        <v>39245.391000000003</v>
      </c>
      <c r="D105" s="30"/>
      <c r="E105" s="29">
        <f t="shared" si="6"/>
        <v>-1877.9984201032737</v>
      </c>
      <c r="F105" s="1">
        <f t="shared" si="7"/>
        <v>-1878</v>
      </c>
      <c r="G105" s="1">
        <f t="shared" si="8"/>
        <v>4.8396000056527555E-3</v>
      </c>
      <c r="I105" s="1">
        <f t="shared" si="11"/>
        <v>4.8396000056527555E-3</v>
      </c>
      <c r="Q105" s="80">
        <f t="shared" si="9"/>
        <v>24226.891000000003</v>
      </c>
    </row>
    <row r="106" spans="1:37" x14ac:dyDescent="0.2">
      <c r="A106" s="31" t="s">
        <v>73</v>
      </c>
      <c r="B106" s="32"/>
      <c r="C106" s="30">
        <v>39245.394</v>
      </c>
      <c r="D106" s="33"/>
      <c r="E106" s="1">
        <f t="shared" si="6"/>
        <v>-1877.9974407475067</v>
      </c>
      <c r="F106" s="1">
        <f t="shared" si="7"/>
        <v>-1878</v>
      </c>
      <c r="G106" s="1">
        <f t="shared" si="8"/>
        <v>7.8396000026259571E-3</v>
      </c>
      <c r="I106" s="1">
        <f t="shared" si="11"/>
        <v>7.8396000026259571E-3</v>
      </c>
      <c r="Q106" s="80">
        <f t="shared" si="9"/>
        <v>24226.894</v>
      </c>
    </row>
    <row r="107" spans="1:37" x14ac:dyDescent="0.2">
      <c r="A107" s="25" t="s">
        <v>72</v>
      </c>
      <c r="B107" s="26" t="s">
        <v>44</v>
      </c>
      <c r="C107" s="27">
        <v>39245.4</v>
      </c>
      <c r="D107" s="30"/>
      <c r="E107" s="29">
        <f t="shared" si="6"/>
        <v>-1877.9954820359703</v>
      </c>
      <c r="F107" s="1">
        <f t="shared" si="7"/>
        <v>-1878</v>
      </c>
      <c r="G107" s="1">
        <f t="shared" si="8"/>
        <v>1.3839600003848318E-2</v>
      </c>
      <c r="I107" s="1">
        <f t="shared" si="11"/>
        <v>1.3839600003848318E-2</v>
      </c>
      <c r="Q107" s="80">
        <f t="shared" si="9"/>
        <v>24226.9</v>
      </c>
    </row>
    <row r="108" spans="1:37" x14ac:dyDescent="0.2">
      <c r="A108" s="25" t="s">
        <v>72</v>
      </c>
      <c r="B108" s="26" t="s">
        <v>44</v>
      </c>
      <c r="C108" s="27">
        <v>39248.453999999998</v>
      </c>
      <c r="D108" s="30"/>
      <c r="E108" s="29">
        <f t="shared" si="6"/>
        <v>-1876.9984978641235</v>
      </c>
      <c r="F108" s="1">
        <f t="shared" si="7"/>
        <v>-1877</v>
      </c>
      <c r="G108" s="1">
        <f t="shared" si="8"/>
        <v>4.6013999963179231E-3</v>
      </c>
      <c r="I108" s="1">
        <f t="shared" si="11"/>
        <v>4.6013999963179231E-3</v>
      </c>
      <c r="Q108" s="80">
        <f t="shared" si="9"/>
        <v>24229.953999999998</v>
      </c>
    </row>
    <row r="109" spans="1:37" x14ac:dyDescent="0.2">
      <c r="A109" s="25" t="s">
        <v>72</v>
      </c>
      <c r="B109" s="26" t="s">
        <v>44</v>
      </c>
      <c r="C109" s="27">
        <v>39248.457000000002</v>
      </c>
      <c r="D109" s="30"/>
      <c r="E109" s="29">
        <f t="shared" si="6"/>
        <v>-1876.997518508354</v>
      </c>
      <c r="F109" s="1">
        <f t="shared" si="7"/>
        <v>-1877</v>
      </c>
      <c r="G109" s="1">
        <f t="shared" si="8"/>
        <v>7.6014000005670823E-3</v>
      </c>
      <c r="I109" s="1">
        <f t="shared" si="11"/>
        <v>7.6014000005670823E-3</v>
      </c>
      <c r="Q109" s="80">
        <f t="shared" si="9"/>
        <v>24229.957000000002</v>
      </c>
    </row>
    <row r="110" spans="1:37" x14ac:dyDescent="0.2">
      <c r="A110" s="25" t="s">
        <v>74</v>
      </c>
      <c r="B110" s="26" t="s">
        <v>44</v>
      </c>
      <c r="C110" s="27">
        <v>39536.394</v>
      </c>
      <c r="D110" s="30"/>
      <c r="E110" s="29">
        <f t="shared" si="6"/>
        <v>-1782.9999312492248</v>
      </c>
      <c r="F110" s="1">
        <f t="shared" si="7"/>
        <v>-1783</v>
      </c>
      <c r="G110" s="1">
        <f t="shared" si="8"/>
        <v>2.1060000290162861E-4</v>
      </c>
      <c r="I110" s="1">
        <f t="shared" si="11"/>
        <v>2.1060000290162861E-4</v>
      </c>
      <c r="Q110" s="80">
        <f t="shared" si="9"/>
        <v>24517.894</v>
      </c>
    </row>
    <row r="111" spans="1:37" x14ac:dyDescent="0.2">
      <c r="A111" s="25" t="s">
        <v>72</v>
      </c>
      <c r="B111" s="26" t="s">
        <v>44</v>
      </c>
      <c r="C111" s="27">
        <v>39536.404999999999</v>
      </c>
      <c r="D111" s="30"/>
      <c r="E111" s="29">
        <f t="shared" si="6"/>
        <v>-1782.9963402780759</v>
      </c>
      <c r="F111" s="1">
        <f t="shared" si="7"/>
        <v>-1783</v>
      </c>
      <c r="G111" s="1">
        <f t="shared" si="8"/>
        <v>1.1210600001504645E-2</v>
      </c>
      <c r="I111" s="1">
        <f t="shared" si="11"/>
        <v>1.1210600001504645E-2</v>
      </c>
      <c r="Q111" s="80">
        <f t="shared" si="9"/>
        <v>24517.904999999999</v>
      </c>
    </row>
    <row r="112" spans="1:37" x14ac:dyDescent="0.2">
      <c r="A112" s="31" t="s">
        <v>75</v>
      </c>
      <c r="B112" s="32"/>
      <c r="C112" s="30">
        <v>39603.798000000003</v>
      </c>
      <c r="D112" s="33"/>
      <c r="E112" s="1">
        <f t="shared" si="6"/>
        <v>-1760.9957658532715</v>
      </c>
      <c r="F112" s="1">
        <f t="shared" si="7"/>
        <v>-1761</v>
      </c>
      <c r="G112" s="1">
        <f t="shared" si="8"/>
        <v>1.2970200004929211E-2</v>
      </c>
      <c r="I112" s="1">
        <f t="shared" si="11"/>
        <v>1.2970200004929211E-2</v>
      </c>
      <c r="Q112" s="80">
        <f t="shared" si="9"/>
        <v>24585.298000000003</v>
      </c>
    </row>
    <row r="113" spans="1:37" x14ac:dyDescent="0.2">
      <c r="A113" s="25" t="s">
        <v>76</v>
      </c>
      <c r="B113" s="26" t="s">
        <v>44</v>
      </c>
      <c r="C113" s="27">
        <v>39891.743000000002</v>
      </c>
      <c r="D113" s="30"/>
      <c r="E113" s="29">
        <f t="shared" si="6"/>
        <v>-1666.9955669787603</v>
      </c>
      <c r="F113" s="1">
        <f t="shared" si="7"/>
        <v>-1667</v>
      </c>
      <c r="G113" s="1">
        <f t="shared" si="8"/>
        <v>1.3579400001617614E-2</v>
      </c>
      <c r="I113" s="1">
        <f t="shared" si="11"/>
        <v>1.3579400001617614E-2</v>
      </c>
      <c r="Q113" s="80">
        <f t="shared" si="9"/>
        <v>24873.243000000002</v>
      </c>
    </row>
    <row r="114" spans="1:37" x14ac:dyDescent="0.2">
      <c r="A114" s="29" t="s">
        <v>77</v>
      </c>
      <c r="C114" s="30">
        <v>39968.343000000001</v>
      </c>
      <c r="D114" s="30"/>
      <c r="E114" s="1">
        <f t="shared" si="6"/>
        <v>-1641.9893497018934</v>
      </c>
      <c r="F114" s="1">
        <f t="shared" si="7"/>
        <v>-1642</v>
      </c>
      <c r="G114" s="1">
        <f t="shared" si="8"/>
        <v>3.2624400002532639E-2</v>
      </c>
      <c r="I114" s="1">
        <f t="shared" si="11"/>
        <v>3.2624400002532639E-2</v>
      </c>
      <c r="Q114" s="80">
        <f t="shared" si="9"/>
        <v>24949.843000000001</v>
      </c>
      <c r="AF114" s="2"/>
      <c r="AG114" s="1">
        <v>9</v>
      </c>
      <c r="AI114" s="1" t="s">
        <v>70</v>
      </c>
      <c r="AK114" s="1" t="s">
        <v>71</v>
      </c>
    </row>
    <row r="115" spans="1:37" x14ac:dyDescent="0.2">
      <c r="A115" s="29" t="s">
        <v>78</v>
      </c>
      <c r="C115" s="30">
        <v>40066.375</v>
      </c>
      <c r="D115" s="30"/>
      <c r="E115" s="1">
        <f t="shared" si="6"/>
        <v>-1609.9866148182664</v>
      </c>
      <c r="F115" s="1">
        <f t="shared" si="7"/>
        <v>-1610</v>
      </c>
      <c r="G115" s="1">
        <f t="shared" si="8"/>
        <v>4.1001999998115934E-2</v>
      </c>
      <c r="I115" s="1">
        <f t="shared" si="11"/>
        <v>4.1001999998115934E-2</v>
      </c>
      <c r="Q115" s="80">
        <f t="shared" si="9"/>
        <v>25047.875</v>
      </c>
      <c r="AF115" s="2"/>
      <c r="AG115" s="1">
        <v>7</v>
      </c>
      <c r="AI115" s="1" t="s">
        <v>79</v>
      </c>
      <c r="AK115" s="1" t="s">
        <v>71</v>
      </c>
    </row>
    <row r="116" spans="1:37" x14ac:dyDescent="0.2">
      <c r="A116" s="25" t="s">
        <v>80</v>
      </c>
      <c r="B116" s="26" t="s">
        <v>44</v>
      </c>
      <c r="C116" s="27">
        <v>40259.319000000003</v>
      </c>
      <c r="D116" s="30"/>
      <c r="E116" s="29">
        <f t="shared" si="6"/>
        <v>-1546.9996750497551</v>
      </c>
      <c r="F116" s="1">
        <f t="shared" si="7"/>
        <v>-1547</v>
      </c>
      <c r="G116" s="1">
        <f t="shared" si="8"/>
        <v>9.9540000519482419E-4</v>
      </c>
      <c r="I116" s="1">
        <f t="shared" si="11"/>
        <v>9.9540000519482419E-4</v>
      </c>
      <c r="Q116" s="80">
        <f t="shared" si="9"/>
        <v>25240.819000000003</v>
      </c>
    </row>
    <row r="117" spans="1:37" x14ac:dyDescent="0.2">
      <c r="A117" s="29" t="s">
        <v>81</v>
      </c>
      <c r="C117" s="30">
        <v>40314.474000000002</v>
      </c>
      <c r="D117" s="30"/>
      <c r="E117" s="1">
        <f t="shared" si="6"/>
        <v>-1528.9942192546428</v>
      </c>
      <c r="F117" s="1">
        <f t="shared" si="7"/>
        <v>-1529</v>
      </c>
      <c r="G117" s="1">
        <f t="shared" si="8"/>
        <v>1.770780000515515E-2</v>
      </c>
      <c r="I117" s="1">
        <f t="shared" si="11"/>
        <v>1.770780000515515E-2</v>
      </c>
      <c r="Q117" s="80">
        <f t="shared" si="9"/>
        <v>25295.974000000002</v>
      </c>
      <c r="AF117" s="2"/>
      <c r="AG117" s="1">
        <v>8</v>
      </c>
      <c r="AI117" s="1" t="s">
        <v>79</v>
      </c>
      <c r="AK117" s="1" t="s">
        <v>71</v>
      </c>
    </row>
    <row r="118" spans="1:37" x14ac:dyDescent="0.2">
      <c r="A118" s="31" t="s">
        <v>82</v>
      </c>
      <c r="B118" s="32"/>
      <c r="C118" s="30">
        <v>40357.343000000001</v>
      </c>
      <c r="D118" s="33"/>
      <c r="E118" s="1">
        <f t="shared" si="6"/>
        <v>-1514.9995517815098</v>
      </c>
      <c r="F118" s="1">
        <f t="shared" si="7"/>
        <v>-1515</v>
      </c>
      <c r="G118" s="1">
        <f t="shared" si="8"/>
        <v>1.3729999991483055E-3</v>
      </c>
      <c r="I118" s="1">
        <f t="shared" si="11"/>
        <v>1.3729999991483055E-3</v>
      </c>
      <c r="Q118" s="80">
        <f t="shared" si="9"/>
        <v>25338.843000000001</v>
      </c>
    </row>
    <row r="119" spans="1:37" x14ac:dyDescent="0.2">
      <c r="A119" s="29" t="s">
        <v>83</v>
      </c>
      <c r="C119" s="30">
        <v>40363.476999999999</v>
      </c>
      <c r="D119" s="30"/>
      <c r="E119" s="1">
        <f t="shared" si="6"/>
        <v>-1512.9970956878249</v>
      </c>
      <c r="F119" s="1">
        <f t="shared" si="7"/>
        <v>-1513</v>
      </c>
      <c r="G119" s="1">
        <f t="shared" si="8"/>
        <v>8.8965999966603704E-3</v>
      </c>
      <c r="I119" s="1">
        <f t="shared" si="11"/>
        <v>8.8965999966603704E-3</v>
      </c>
      <c r="Q119" s="80">
        <f t="shared" si="9"/>
        <v>25344.976999999999</v>
      </c>
      <c r="AF119" s="2"/>
      <c r="AG119" s="1">
        <v>7</v>
      </c>
      <c r="AI119" s="1" t="s">
        <v>79</v>
      </c>
      <c r="AK119" s="1" t="s">
        <v>71</v>
      </c>
    </row>
    <row r="120" spans="1:37" x14ac:dyDescent="0.2">
      <c r="A120" s="25" t="s">
        <v>76</v>
      </c>
      <c r="B120" s="26" t="s">
        <v>44</v>
      </c>
      <c r="C120" s="27">
        <v>40369.606</v>
      </c>
      <c r="D120" s="30"/>
      <c r="E120" s="29">
        <f t="shared" si="6"/>
        <v>-1510.9962718537527</v>
      </c>
      <c r="F120" s="1">
        <f t="shared" si="7"/>
        <v>-1511</v>
      </c>
      <c r="G120" s="1">
        <f t="shared" si="8"/>
        <v>1.142019999679178E-2</v>
      </c>
      <c r="I120" s="1">
        <f t="shared" si="11"/>
        <v>1.142019999679178E-2</v>
      </c>
      <c r="Q120" s="80">
        <f t="shared" si="9"/>
        <v>25351.106</v>
      </c>
    </row>
    <row r="121" spans="1:37" x14ac:dyDescent="0.2">
      <c r="A121" s="29" t="s">
        <v>84</v>
      </c>
      <c r="C121" s="30">
        <v>40599.351000000002</v>
      </c>
      <c r="D121" s="30"/>
      <c r="E121" s="1">
        <f t="shared" si="6"/>
        <v>-1435.9955748788968</v>
      </c>
      <c r="F121" s="1">
        <f t="shared" si="7"/>
        <v>-1436</v>
      </c>
      <c r="G121" s="1">
        <f t="shared" si="8"/>
        <v>1.3555200006521773E-2</v>
      </c>
      <c r="I121" s="1">
        <f t="shared" si="11"/>
        <v>1.3555200006521773E-2</v>
      </c>
      <c r="Q121" s="80">
        <f t="shared" si="9"/>
        <v>25580.851000000002</v>
      </c>
      <c r="AF121" s="2"/>
      <c r="AG121" s="1">
        <v>6</v>
      </c>
      <c r="AI121" s="1" t="s">
        <v>79</v>
      </c>
      <c r="AK121" s="1" t="s">
        <v>71</v>
      </c>
    </row>
    <row r="122" spans="1:37" x14ac:dyDescent="0.2">
      <c r="A122" s="29" t="s">
        <v>85</v>
      </c>
      <c r="C122" s="30">
        <v>40795.391000000003</v>
      </c>
      <c r="D122" s="30"/>
      <c r="E122" s="1">
        <f t="shared" si="6"/>
        <v>-1371.997939957786</v>
      </c>
      <c r="F122" s="1">
        <f t="shared" si="7"/>
        <v>-1372</v>
      </c>
      <c r="G122" s="1">
        <f t="shared" si="8"/>
        <v>6.3104000000748783E-3</v>
      </c>
      <c r="I122" s="1">
        <f t="shared" si="11"/>
        <v>6.3104000000748783E-3</v>
      </c>
      <c r="Q122" s="80">
        <f t="shared" si="9"/>
        <v>25776.891000000003</v>
      </c>
      <c r="AF122" s="2"/>
      <c r="AG122" s="1">
        <v>6</v>
      </c>
      <c r="AI122" s="1" t="s">
        <v>79</v>
      </c>
      <c r="AK122" s="1" t="s">
        <v>71</v>
      </c>
    </row>
    <row r="123" spans="1:37" x14ac:dyDescent="0.2">
      <c r="A123" s="25" t="s">
        <v>86</v>
      </c>
      <c r="B123" s="26" t="s">
        <v>44</v>
      </c>
      <c r="C123" s="27">
        <v>40976.07</v>
      </c>
      <c r="D123" s="30"/>
      <c r="E123" s="29">
        <f t="shared" si="6"/>
        <v>-1313.0149330208797</v>
      </c>
      <c r="F123" s="1">
        <f t="shared" si="7"/>
        <v>-1313</v>
      </c>
      <c r="G123" s="1">
        <f t="shared" si="8"/>
        <v>-4.5743399998173118E-2</v>
      </c>
      <c r="I123" s="1">
        <f t="shared" si="11"/>
        <v>-4.5743399998173118E-2</v>
      </c>
      <c r="Q123" s="80">
        <f t="shared" si="9"/>
        <v>25957.57</v>
      </c>
    </row>
    <row r="124" spans="1:37" x14ac:dyDescent="0.2">
      <c r="A124" s="29" t="s">
        <v>87</v>
      </c>
      <c r="C124" s="30">
        <v>40985.296000000002</v>
      </c>
      <c r="D124" s="30"/>
      <c r="E124" s="1">
        <f t="shared" si="6"/>
        <v>-1310.0030875822838</v>
      </c>
      <c r="F124" s="1">
        <f t="shared" si="7"/>
        <v>-1310</v>
      </c>
      <c r="G124" s="1">
        <f t="shared" si="8"/>
        <v>-9.4580000004498288E-3</v>
      </c>
      <c r="I124" s="1">
        <f t="shared" si="11"/>
        <v>-9.4580000004498288E-3</v>
      </c>
      <c r="Q124" s="80">
        <f t="shared" si="9"/>
        <v>25966.796000000002</v>
      </c>
      <c r="AF124" s="2"/>
      <c r="AG124" s="1">
        <v>10</v>
      </c>
      <c r="AI124" s="1" t="s">
        <v>79</v>
      </c>
      <c r="AK124" s="1" t="s">
        <v>71</v>
      </c>
    </row>
    <row r="125" spans="1:37" x14ac:dyDescent="0.2">
      <c r="A125" s="25" t="s">
        <v>88</v>
      </c>
      <c r="B125" s="26" t="s">
        <v>44</v>
      </c>
      <c r="C125" s="27">
        <v>40985.303399999997</v>
      </c>
      <c r="D125" s="30"/>
      <c r="E125" s="29">
        <f t="shared" si="6"/>
        <v>-1310.0006718380575</v>
      </c>
      <c r="F125" s="1">
        <f t="shared" si="7"/>
        <v>-1310</v>
      </c>
      <c r="G125" s="1">
        <f t="shared" si="8"/>
        <v>-2.0580000054906122E-3</v>
      </c>
      <c r="J125" s="1">
        <f>+G125</f>
        <v>-2.0580000054906122E-3</v>
      </c>
      <c r="Q125" s="80">
        <f t="shared" si="9"/>
        <v>25966.803399999997</v>
      </c>
    </row>
    <row r="126" spans="1:37" x14ac:dyDescent="0.2">
      <c r="A126" s="29" t="s">
        <v>87</v>
      </c>
      <c r="C126" s="30">
        <v>40988.375</v>
      </c>
      <c r="D126" s="30"/>
      <c r="E126" s="1">
        <f t="shared" si="6"/>
        <v>-1308.9979421123696</v>
      </c>
      <c r="F126" s="1">
        <f t="shared" si="7"/>
        <v>-1309</v>
      </c>
      <c r="G126" s="1">
        <f t="shared" si="8"/>
        <v>6.3038000007509254E-3</v>
      </c>
      <c r="I126" s="1">
        <f t="shared" ref="I126:I134" si="12">+G126</f>
        <v>6.3038000007509254E-3</v>
      </c>
      <c r="Q126" s="80">
        <f t="shared" si="9"/>
        <v>25969.875</v>
      </c>
      <c r="AI126" s="1" t="s">
        <v>70</v>
      </c>
      <c r="AK126" s="1" t="s">
        <v>71</v>
      </c>
    </row>
    <row r="127" spans="1:37" x14ac:dyDescent="0.2">
      <c r="A127" s="29" t="s">
        <v>89</v>
      </c>
      <c r="C127" s="30">
        <v>40988.381000000001</v>
      </c>
      <c r="D127" s="30"/>
      <c r="E127" s="1">
        <f t="shared" si="6"/>
        <v>-1308.9959834008332</v>
      </c>
      <c r="F127" s="1">
        <f t="shared" si="7"/>
        <v>-1309</v>
      </c>
      <c r="G127" s="1">
        <f t="shared" si="8"/>
        <v>1.2303800001973286E-2</v>
      </c>
      <c r="I127" s="1">
        <f t="shared" si="12"/>
        <v>1.2303800001973286E-2</v>
      </c>
      <c r="Q127" s="80">
        <f t="shared" si="9"/>
        <v>25969.881000000001</v>
      </c>
      <c r="AE127" s="1" t="s">
        <v>90</v>
      </c>
      <c r="AI127" s="1" t="s">
        <v>91</v>
      </c>
      <c r="AK127" s="1" t="s">
        <v>71</v>
      </c>
    </row>
    <row r="128" spans="1:37" x14ac:dyDescent="0.2">
      <c r="A128" s="29" t="s">
        <v>89</v>
      </c>
      <c r="C128" s="30">
        <v>41000.618999999999</v>
      </c>
      <c r="D128" s="30"/>
      <c r="E128" s="1">
        <f t="shared" si="6"/>
        <v>-1305.0008647711434</v>
      </c>
      <c r="F128" s="1">
        <f t="shared" si="7"/>
        <v>-1305</v>
      </c>
      <c r="G128" s="1">
        <f t="shared" si="8"/>
        <v>-2.6490000018384308E-3</v>
      </c>
      <c r="I128" s="1">
        <f t="shared" si="12"/>
        <v>-2.6490000018384308E-3</v>
      </c>
      <c r="Q128" s="80">
        <f t="shared" si="9"/>
        <v>25982.118999999999</v>
      </c>
      <c r="AE128" s="1" t="s">
        <v>90</v>
      </c>
      <c r="AI128" s="1" t="s">
        <v>92</v>
      </c>
      <c r="AK128" s="1" t="s">
        <v>71</v>
      </c>
    </row>
    <row r="129" spans="1:37" x14ac:dyDescent="0.2">
      <c r="A129" s="25" t="s">
        <v>80</v>
      </c>
      <c r="B129" s="26" t="s">
        <v>44</v>
      </c>
      <c r="C129" s="27">
        <v>41034.324999999997</v>
      </c>
      <c r="D129" s="30"/>
      <c r="E129" s="29">
        <f t="shared" si="6"/>
        <v>-1293.997476265477</v>
      </c>
      <c r="F129" s="1">
        <f t="shared" si="7"/>
        <v>-1294</v>
      </c>
      <c r="G129" s="1">
        <f t="shared" si="8"/>
        <v>7.7307999963522889E-3</v>
      </c>
      <c r="I129" s="1">
        <f t="shared" si="12"/>
        <v>7.7307999963522889E-3</v>
      </c>
      <c r="Q129" s="80">
        <f t="shared" si="9"/>
        <v>26015.824999999997</v>
      </c>
    </row>
    <row r="130" spans="1:37" x14ac:dyDescent="0.2">
      <c r="A130" s="25" t="s">
        <v>93</v>
      </c>
      <c r="B130" s="26" t="s">
        <v>44</v>
      </c>
      <c r="C130" s="27">
        <v>41049.680999999997</v>
      </c>
      <c r="D130" s="30"/>
      <c r="E130" s="29">
        <f t="shared" si="6"/>
        <v>-1288.9844805408873</v>
      </c>
      <c r="F130" s="1">
        <f t="shared" si="7"/>
        <v>-1289</v>
      </c>
      <c r="G130" s="1">
        <f t="shared" si="8"/>
        <v>4.7539799998048693E-2</v>
      </c>
      <c r="I130" s="1">
        <f t="shared" si="12"/>
        <v>4.7539799998048693E-2</v>
      </c>
      <c r="Q130" s="80">
        <f t="shared" si="9"/>
        <v>26031.180999999997</v>
      </c>
    </row>
    <row r="131" spans="1:37" x14ac:dyDescent="0.2">
      <c r="A131" s="25" t="s">
        <v>93</v>
      </c>
      <c r="B131" s="26" t="s">
        <v>44</v>
      </c>
      <c r="C131" s="27">
        <v>41052.694000000003</v>
      </c>
      <c r="D131" s="30"/>
      <c r="E131" s="29">
        <f t="shared" si="6"/>
        <v>-1288.0008808978669</v>
      </c>
      <c r="F131" s="1">
        <f t="shared" si="7"/>
        <v>-1288</v>
      </c>
      <c r="G131" s="1">
        <f t="shared" si="8"/>
        <v>-2.6983999996446073E-3</v>
      </c>
      <c r="I131" s="1">
        <f t="shared" si="12"/>
        <v>-2.6983999996446073E-3</v>
      </c>
      <c r="Q131" s="80">
        <f t="shared" si="9"/>
        <v>26034.194000000003</v>
      </c>
      <c r="AF131" s="2"/>
      <c r="AG131" s="1">
        <v>10</v>
      </c>
    </row>
    <row r="132" spans="1:37" x14ac:dyDescent="0.2">
      <c r="A132" s="25" t="s">
        <v>93</v>
      </c>
      <c r="B132" s="26" t="s">
        <v>44</v>
      </c>
      <c r="C132" s="27">
        <v>41052.716999999997</v>
      </c>
      <c r="D132" s="30"/>
      <c r="E132" s="29">
        <f t="shared" si="6"/>
        <v>-1287.9933725036474</v>
      </c>
      <c r="F132" s="1">
        <f t="shared" si="7"/>
        <v>-1288</v>
      </c>
      <c r="G132" s="1">
        <f t="shared" si="8"/>
        <v>2.0301599994127173E-2</v>
      </c>
      <c r="I132" s="1">
        <f t="shared" si="12"/>
        <v>2.0301599994127173E-2</v>
      </c>
      <c r="Q132" s="80">
        <f t="shared" si="9"/>
        <v>26034.216999999997</v>
      </c>
      <c r="AF132" s="2"/>
      <c r="AG132" s="1">
        <v>10</v>
      </c>
    </row>
    <row r="133" spans="1:37" x14ac:dyDescent="0.2">
      <c r="A133" s="25" t="s">
        <v>93</v>
      </c>
      <c r="B133" s="26" t="s">
        <v>44</v>
      </c>
      <c r="C133" s="27">
        <v>41055.75</v>
      </c>
      <c r="D133" s="30"/>
      <c r="E133" s="29">
        <f t="shared" si="6"/>
        <v>-1287.0032438221747</v>
      </c>
      <c r="F133" s="1">
        <f t="shared" si="7"/>
        <v>-1287</v>
      </c>
      <c r="G133" s="1">
        <f t="shared" si="8"/>
        <v>-9.936599999491591E-3</v>
      </c>
      <c r="I133" s="1">
        <f t="shared" si="12"/>
        <v>-9.936599999491591E-3</v>
      </c>
      <c r="Q133" s="80">
        <f t="shared" si="9"/>
        <v>26037.25</v>
      </c>
    </row>
    <row r="134" spans="1:37" x14ac:dyDescent="0.2">
      <c r="A134" s="25" t="s">
        <v>80</v>
      </c>
      <c r="B134" s="26" t="s">
        <v>44</v>
      </c>
      <c r="C134" s="27">
        <v>41089.457000000002</v>
      </c>
      <c r="D134" s="30"/>
      <c r="E134" s="29">
        <f t="shared" si="6"/>
        <v>-1275.9995288645844</v>
      </c>
      <c r="F134" s="1">
        <f t="shared" si="7"/>
        <v>-1276</v>
      </c>
      <c r="G134" s="1">
        <f t="shared" si="8"/>
        <v>1.4432000025408342E-3</v>
      </c>
      <c r="I134" s="1">
        <f t="shared" si="12"/>
        <v>1.4432000025408342E-3</v>
      </c>
      <c r="Q134" s="80">
        <f t="shared" si="9"/>
        <v>26070.957000000002</v>
      </c>
    </row>
    <row r="135" spans="1:37" x14ac:dyDescent="0.2">
      <c r="A135" s="34" t="s">
        <v>94</v>
      </c>
      <c r="B135" s="32"/>
      <c r="C135" s="30">
        <v>41089.476999999999</v>
      </c>
      <c r="D135" s="33"/>
      <c r="E135" s="1">
        <f t="shared" si="6"/>
        <v>-1275.9929998261318</v>
      </c>
      <c r="F135" s="1">
        <f t="shared" si="7"/>
        <v>-1276</v>
      </c>
      <c r="G135" s="1">
        <f t="shared" si="8"/>
        <v>2.1443199999339413E-2</v>
      </c>
      <c r="H135" s="1">
        <f>+G135</f>
        <v>2.1443199999339413E-2</v>
      </c>
      <c r="Q135" s="80">
        <f t="shared" si="9"/>
        <v>26070.976999999999</v>
      </c>
    </row>
    <row r="136" spans="1:37" x14ac:dyDescent="0.2">
      <c r="A136" s="29" t="s">
        <v>95</v>
      </c>
      <c r="C136" s="30">
        <v>41181.339999999997</v>
      </c>
      <c r="D136" s="30"/>
      <c r="E136" s="1">
        <f t="shared" si="6"/>
        <v>-1246.0041468534844</v>
      </c>
      <c r="F136" s="1">
        <f t="shared" si="7"/>
        <v>-1246</v>
      </c>
      <c r="G136" s="1">
        <f t="shared" si="8"/>
        <v>-1.2702800006081816E-2</v>
      </c>
      <c r="I136" s="1">
        <f>+G136</f>
        <v>-1.2702800006081816E-2</v>
      </c>
      <c r="Q136" s="80">
        <f t="shared" si="9"/>
        <v>26162.839999999997</v>
      </c>
      <c r="AE136" s="1" t="s">
        <v>90</v>
      </c>
      <c r="AI136" s="1" t="s">
        <v>96</v>
      </c>
      <c r="AK136" s="1" t="s">
        <v>71</v>
      </c>
    </row>
    <row r="137" spans="1:37" x14ac:dyDescent="0.2">
      <c r="A137" s="25" t="s">
        <v>97</v>
      </c>
      <c r="B137" s="26" t="s">
        <v>44</v>
      </c>
      <c r="C137" s="27">
        <v>41374.307999999997</v>
      </c>
      <c r="D137" s="30"/>
      <c r="E137" s="29">
        <f t="shared" si="6"/>
        <v>-1183.0093722388294</v>
      </c>
      <c r="F137" s="1">
        <f t="shared" si="7"/>
        <v>-1183</v>
      </c>
      <c r="G137" s="1">
        <f t="shared" si="8"/>
        <v>-2.870940000138944E-2</v>
      </c>
      <c r="I137" s="1">
        <f>+G137</f>
        <v>-2.870940000138944E-2</v>
      </c>
      <c r="Q137" s="80">
        <f t="shared" si="9"/>
        <v>26355.807999999997</v>
      </c>
      <c r="AF137" s="2"/>
      <c r="AG137" s="1">
        <v>5</v>
      </c>
    </row>
    <row r="138" spans="1:37" x14ac:dyDescent="0.2">
      <c r="A138" s="25" t="s">
        <v>93</v>
      </c>
      <c r="B138" s="26" t="s">
        <v>44</v>
      </c>
      <c r="C138" s="27">
        <v>41435.599999999999</v>
      </c>
      <c r="D138" s="30"/>
      <c r="E138" s="29">
        <f t="shared" si="6"/>
        <v>-1163.0004809942632</v>
      </c>
      <c r="F138" s="1">
        <f t="shared" si="7"/>
        <v>-1163</v>
      </c>
      <c r="G138" s="1">
        <f t="shared" si="8"/>
        <v>-1.4733999996678904E-3</v>
      </c>
      <c r="I138" s="1">
        <f>+G138</f>
        <v>-1.4733999996678904E-3</v>
      </c>
      <c r="Q138" s="80">
        <f t="shared" si="9"/>
        <v>26417.1</v>
      </c>
    </row>
    <row r="139" spans="1:37" x14ac:dyDescent="0.2">
      <c r="A139" s="25" t="s">
        <v>98</v>
      </c>
      <c r="B139" s="26" t="s">
        <v>44</v>
      </c>
      <c r="C139" s="27">
        <v>41717.406000000003</v>
      </c>
      <c r="D139" s="30"/>
      <c r="E139" s="29">
        <f t="shared" si="6"/>
        <v>-1071.0043704730492</v>
      </c>
      <c r="F139" s="1">
        <f t="shared" si="7"/>
        <v>-1071</v>
      </c>
      <c r="G139" s="1">
        <f t="shared" si="8"/>
        <v>-1.3387799997872207E-2</v>
      </c>
      <c r="I139" s="1">
        <f>+G139</f>
        <v>-1.3387799997872207E-2</v>
      </c>
      <c r="Q139" s="80">
        <f t="shared" si="9"/>
        <v>26698.906000000003</v>
      </c>
      <c r="AF139" s="2"/>
      <c r="AG139" s="1">
        <v>7</v>
      </c>
    </row>
    <row r="140" spans="1:37" x14ac:dyDescent="0.2">
      <c r="A140" s="34" t="s">
        <v>99</v>
      </c>
      <c r="B140" s="32"/>
      <c r="C140" s="30">
        <v>41717.42</v>
      </c>
      <c r="D140" s="33"/>
      <c r="E140" s="1">
        <f t="shared" si="6"/>
        <v>-1070.9998001461333</v>
      </c>
      <c r="F140" s="1">
        <f t="shared" si="7"/>
        <v>-1071</v>
      </c>
      <c r="G140" s="1">
        <f t="shared" si="8"/>
        <v>6.1219999770401046E-4</v>
      </c>
      <c r="J140" s="1">
        <f>+G140</f>
        <v>6.1219999770401046E-4</v>
      </c>
      <c r="Q140" s="80">
        <f t="shared" si="9"/>
        <v>26698.92</v>
      </c>
      <c r="AE140" s="1" t="s">
        <v>100</v>
      </c>
      <c r="AF140" s="1" t="s">
        <v>71</v>
      </c>
    </row>
    <row r="141" spans="1:37" x14ac:dyDescent="0.2">
      <c r="A141" s="29" t="s">
        <v>101</v>
      </c>
      <c r="C141" s="30">
        <v>41763.358999999997</v>
      </c>
      <c r="D141" s="30"/>
      <c r="E141" s="1">
        <f t="shared" si="6"/>
        <v>-1056.0029252703896</v>
      </c>
      <c r="F141" s="1">
        <f t="shared" si="7"/>
        <v>-1056</v>
      </c>
      <c r="G141" s="1">
        <f t="shared" si="8"/>
        <v>-8.9608000052976422E-3</v>
      </c>
      <c r="I141" s="1">
        <f t="shared" ref="I141:I149" si="13">+G141</f>
        <v>-8.9608000052976422E-3</v>
      </c>
      <c r="Q141" s="80">
        <f t="shared" si="9"/>
        <v>26744.858999999997</v>
      </c>
      <c r="AE141" s="1" t="s">
        <v>90</v>
      </c>
      <c r="AG141" s="1">
        <v>24</v>
      </c>
      <c r="AI141" s="1" t="s">
        <v>70</v>
      </c>
      <c r="AK141" s="1" t="s">
        <v>71</v>
      </c>
    </row>
    <row r="142" spans="1:37" x14ac:dyDescent="0.2">
      <c r="A142" s="29" t="s">
        <v>101</v>
      </c>
      <c r="C142" s="30">
        <v>41763.370999999999</v>
      </c>
      <c r="D142" s="30"/>
      <c r="E142" s="1">
        <f t="shared" si="6"/>
        <v>-1055.9990078473168</v>
      </c>
      <c r="F142" s="1">
        <f t="shared" si="7"/>
        <v>-1056</v>
      </c>
      <c r="G142" s="1">
        <f t="shared" si="8"/>
        <v>3.0391999971470796E-3</v>
      </c>
      <c r="I142" s="1">
        <f t="shared" si="13"/>
        <v>3.0391999971470796E-3</v>
      </c>
      <c r="Q142" s="80">
        <f t="shared" si="9"/>
        <v>26744.870999999999</v>
      </c>
      <c r="AE142" s="1" t="s">
        <v>90</v>
      </c>
      <c r="AI142" s="1" t="s">
        <v>70</v>
      </c>
      <c r="AK142" s="1" t="s">
        <v>71</v>
      </c>
    </row>
    <row r="143" spans="1:37" x14ac:dyDescent="0.2">
      <c r="A143" s="25" t="s">
        <v>98</v>
      </c>
      <c r="B143" s="26" t="s">
        <v>44</v>
      </c>
      <c r="C143" s="27">
        <v>41766.421999999999</v>
      </c>
      <c r="D143" s="30"/>
      <c r="E143" s="29">
        <f t="shared" si="6"/>
        <v>-1055.0030030312369</v>
      </c>
      <c r="F143" s="1">
        <f t="shared" si="7"/>
        <v>-1055</v>
      </c>
      <c r="G143" s="1">
        <f t="shared" si="8"/>
        <v>-9.1990000000805594E-3</v>
      </c>
      <c r="I143" s="1">
        <f t="shared" si="13"/>
        <v>-9.1990000000805594E-3</v>
      </c>
      <c r="Q143" s="80">
        <f t="shared" si="9"/>
        <v>26747.921999999999</v>
      </c>
      <c r="AF143" s="2"/>
      <c r="AG143" s="1">
        <v>12</v>
      </c>
    </row>
    <row r="144" spans="1:37" x14ac:dyDescent="0.2">
      <c r="A144" s="25" t="s">
        <v>102</v>
      </c>
      <c r="B144" s="26" t="s">
        <v>44</v>
      </c>
      <c r="C144" s="27">
        <v>41766.425000000003</v>
      </c>
      <c r="D144" s="30"/>
      <c r="E144" s="29">
        <f t="shared" si="6"/>
        <v>-1055.0020236754674</v>
      </c>
      <c r="F144" s="1">
        <f t="shared" si="7"/>
        <v>-1055</v>
      </c>
      <c r="G144" s="1">
        <f t="shared" si="8"/>
        <v>-6.1989999958314002E-3</v>
      </c>
      <c r="I144" s="1">
        <f t="shared" si="13"/>
        <v>-6.1989999958314002E-3</v>
      </c>
      <c r="Q144" s="80">
        <f t="shared" si="9"/>
        <v>26747.925000000003</v>
      </c>
      <c r="AE144" s="1" t="s">
        <v>90</v>
      </c>
      <c r="AG144" s="1">
        <v>13</v>
      </c>
    </row>
    <row r="145" spans="1:37" x14ac:dyDescent="0.2">
      <c r="A145" s="29" t="s">
        <v>101</v>
      </c>
      <c r="C145" s="30">
        <v>41766.427000000003</v>
      </c>
      <c r="D145" s="30"/>
      <c r="E145" s="1">
        <f t="shared" si="6"/>
        <v>-1055.0013707716221</v>
      </c>
      <c r="F145" s="1">
        <f t="shared" si="7"/>
        <v>-1055</v>
      </c>
      <c r="G145" s="1">
        <f t="shared" si="8"/>
        <v>-4.1989999954239465E-3</v>
      </c>
      <c r="I145" s="1">
        <f t="shared" si="13"/>
        <v>-4.1989999954239465E-3</v>
      </c>
      <c r="Q145" s="80">
        <f t="shared" si="9"/>
        <v>26747.927000000003</v>
      </c>
      <c r="AE145" s="1" t="s">
        <v>90</v>
      </c>
      <c r="AI145" s="1" t="s">
        <v>96</v>
      </c>
      <c r="AK145" s="1" t="s">
        <v>71</v>
      </c>
    </row>
    <row r="146" spans="1:37" x14ac:dyDescent="0.2">
      <c r="A146" s="25" t="s">
        <v>103</v>
      </c>
      <c r="B146" s="26" t="s">
        <v>44</v>
      </c>
      <c r="C146" s="27">
        <v>41766.434999999998</v>
      </c>
      <c r="D146" s="30"/>
      <c r="E146" s="29">
        <f t="shared" si="6"/>
        <v>-1054.9987591562424</v>
      </c>
      <c r="F146" s="1">
        <f t="shared" si="7"/>
        <v>-1055</v>
      </c>
      <c r="G146" s="1">
        <f t="shared" si="8"/>
        <v>3.8009999989299104E-3</v>
      </c>
      <c r="I146" s="1">
        <f t="shared" si="13"/>
        <v>3.8009999989299104E-3</v>
      </c>
      <c r="Q146" s="80">
        <f t="shared" si="9"/>
        <v>26747.934999999998</v>
      </c>
      <c r="AE146" s="1" t="s">
        <v>100</v>
      </c>
    </row>
    <row r="147" spans="1:37" x14ac:dyDescent="0.2">
      <c r="A147" s="25" t="s">
        <v>103</v>
      </c>
      <c r="B147" s="26" t="s">
        <v>44</v>
      </c>
      <c r="C147" s="27">
        <v>41812.366000000002</v>
      </c>
      <c r="D147" s="30"/>
      <c r="E147" s="29">
        <f t="shared" si="6"/>
        <v>-1040.0044958958783</v>
      </c>
      <c r="F147" s="1">
        <f t="shared" si="7"/>
        <v>-1040</v>
      </c>
      <c r="G147" s="1">
        <f t="shared" si="8"/>
        <v>-1.3771999998425599E-2</v>
      </c>
      <c r="I147" s="1">
        <f t="shared" si="13"/>
        <v>-1.3771999998425599E-2</v>
      </c>
      <c r="Q147" s="80">
        <f t="shared" si="9"/>
        <v>26793.866000000002</v>
      </c>
    </row>
    <row r="148" spans="1:37" x14ac:dyDescent="0.2">
      <c r="A148" s="29" t="s">
        <v>104</v>
      </c>
      <c r="C148" s="30">
        <v>41815.432999999997</v>
      </c>
      <c r="D148" s="30"/>
      <c r="E148" s="1">
        <f t="shared" si="6"/>
        <v>-1039.003267849037</v>
      </c>
      <c r="F148" s="1">
        <f t="shared" si="7"/>
        <v>-1039</v>
      </c>
      <c r="G148" s="1">
        <f t="shared" si="8"/>
        <v>-1.0010199999669567E-2</v>
      </c>
      <c r="I148" s="1">
        <f t="shared" si="13"/>
        <v>-1.0010199999669567E-2</v>
      </c>
      <c r="Q148" s="80">
        <f t="shared" si="9"/>
        <v>26796.932999999997</v>
      </c>
      <c r="AG148" s="1">
        <v>38</v>
      </c>
      <c r="AI148" s="1" t="s">
        <v>70</v>
      </c>
      <c r="AK148" s="1" t="s">
        <v>71</v>
      </c>
    </row>
    <row r="149" spans="1:37" x14ac:dyDescent="0.2">
      <c r="A149" s="29" t="s">
        <v>104</v>
      </c>
      <c r="C149" s="30">
        <v>41815.436000000002</v>
      </c>
      <c r="D149" s="30"/>
      <c r="E149" s="1">
        <f t="shared" ref="E149:E212" si="14">+(C149-C$7)/C$8</f>
        <v>-1039.0022884932675</v>
      </c>
      <c r="F149" s="1">
        <f t="shared" ref="F149:F212" si="15">ROUND(2*E149,0)/2</f>
        <v>-1039</v>
      </c>
      <c r="G149" s="1">
        <f t="shared" ref="G149:G212" si="16">+C149-(C$7+F149*C$8)</f>
        <v>-7.0101999954204075E-3</v>
      </c>
      <c r="I149" s="1">
        <f t="shared" si="13"/>
        <v>-7.0101999954204075E-3</v>
      </c>
      <c r="Q149" s="80">
        <f t="shared" ref="Q149:Q212" si="17">+C149-15018.5</f>
        <v>26796.936000000002</v>
      </c>
      <c r="AE149" s="1" t="s">
        <v>100</v>
      </c>
      <c r="AI149" s="1" t="s">
        <v>70</v>
      </c>
      <c r="AK149" s="1" t="s">
        <v>71</v>
      </c>
    </row>
    <row r="150" spans="1:37" x14ac:dyDescent="0.2">
      <c r="A150" s="34" t="s">
        <v>99</v>
      </c>
      <c r="B150" s="32"/>
      <c r="C150" s="30">
        <v>41815.445899999999</v>
      </c>
      <c r="D150" s="33"/>
      <c r="E150" s="1">
        <f t="shared" si="14"/>
        <v>-1038.9990566192341</v>
      </c>
      <c r="F150" s="1">
        <f t="shared" si="15"/>
        <v>-1039</v>
      </c>
      <c r="G150" s="1">
        <f t="shared" si="16"/>
        <v>2.8898000018671155E-3</v>
      </c>
      <c r="J150" s="1">
        <f>+G150</f>
        <v>2.8898000018671155E-3</v>
      </c>
      <c r="Q150" s="80">
        <f t="shared" si="17"/>
        <v>26796.945899999999</v>
      </c>
      <c r="AE150" s="1" t="s">
        <v>90</v>
      </c>
      <c r="AG150" s="1">
        <v>27</v>
      </c>
    </row>
    <row r="151" spans="1:37" x14ac:dyDescent="0.2">
      <c r="A151" s="34" t="s">
        <v>88</v>
      </c>
      <c r="B151" s="32"/>
      <c r="C151" s="30">
        <v>41985.303399999997</v>
      </c>
      <c r="D151" s="33"/>
      <c r="E151" s="1">
        <f t="shared" si="14"/>
        <v>-983.54874916354925</v>
      </c>
      <c r="F151" s="1">
        <f t="shared" si="15"/>
        <v>-983.5</v>
      </c>
      <c r="G151" s="1">
        <f t="shared" si="16"/>
        <v>-0.14933030000247527</v>
      </c>
      <c r="Q151" s="80">
        <f t="shared" si="17"/>
        <v>26966.803399999997</v>
      </c>
      <c r="U151" s="1">
        <f>+G151</f>
        <v>-0.14933030000247527</v>
      </c>
    </row>
    <row r="152" spans="1:37" x14ac:dyDescent="0.2">
      <c r="A152" s="29" t="s">
        <v>105</v>
      </c>
      <c r="C152" s="30">
        <v>42008.415999999997</v>
      </c>
      <c r="D152" s="30"/>
      <c r="E152" s="1">
        <f t="shared" si="14"/>
        <v>-976.00359645554238</v>
      </c>
      <c r="F152" s="1">
        <f t="shared" si="15"/>
        <v>-976</v>
      </c>
      <c r="G152" s="1">
        <f t="shared" si="16"/>
        <v>-1.1016800002835225E-2</v>
      </c>
      <c r="I152" s="1">
        <f>+G152</f>
        <v>-1.1016800002835225E-2</v>
      </c>
      <c r="Q152" s="80">
        <f t="shared" si="17"/>
        <v>26989.915999999997</v>
      </c>
      <c r="AE152" s="1" t="s">
        <v>90</v>
      </c>
      <c r="AI152" s="1" t="s">
        <v>79</v>
      </c>
      <c r="AK152" s="1" t="s">
        <v>71</v>
      </c>
    </row>
    <row r="153" spans="1:37" x14ac:dyDescent="0.2">
      <c r="A153" s="29" t="s">
        <v>106</v>
      </c>
      <c r="C153" s="30">
        <v>42152.402000000002</v>
      </c>
      <c r="D153" s="30"/>
      <c r="E153" s="1">
        <f t="shared" si="14"/>
        <v>-928.99908991732912</v>
      </c>
      <c r="F153" s="1">
        <f t="shared" si="15"/>
        <v>-929</v>
      </c>
      <c r="G153" s="1">
        <f t="shared" si="16"/>
        <v>2.7878000037162565E-3</v>
      </c>
      <c r="I153" s="1">
        <f>+G153</f>
        <v>2.7878000037162565E-3</v>
      </c>
      <c r="Q153" s="80">
        <f t="shared" si="17"/>
        <v>27133.902000000002</v>
      </c>
      <c r="AE153" s="1" t="s">
        <v>90</v>
      </c>
      <c r="AG153" s="1">
        <v>27</v>
      </c>
      <c r="AI153" s="1" t="s">
        <v>96</v>
      </c>
      <c r="AK153" s="1" t="s">
        <v>71</v>
      </c>
    </row>
    <row r="154" spans="1:37" x14ac:dyDescent="0.2">
      <c r="A154" s="25" t="s">
        <v>107</v>
      </c>
      <c r="B154" s="26" t="s">
        <v>44</v>
      </c>
      <c r="C154" s="27">
        <v>42155.46</v>
      </c>
      <c r="D154" s="30"/>
      <c r="E154" s="29">
        <f t="shared" si="14"/>
        <v>-928.00079993779138</v>
      </c>
      <c r="F154" s="1">
        <f t="shared" si="15"/>
        <v>-928</v>
      </c>
      <c r="G154" s="1">
        <f t="shared" si="16"/>
        <v>-2.4504000029992312E-3</v>
      </c>
      <c r="I154" s="1">
        <f>+G154</f>
        <v>-2.4504000029992312E-3</v>
      </c>
      <c r="Q154" s="80">
        <f t="shared" si="17"/>
        <v>27136.959999999999</v>
      </c>
      <c r="AF154" s="2"/>
      <c r="AG154" s="1">
        <v>9</v>
      </c>
    </row>
    <row r="155" spans="1:37" x14ac:dyDescent="0.2">
      <c r="A155" s="29" t="s">
        <v>108</v>
      </c>
      <c r="C155" s="30">
        <v>42201.396000000001</v>
      </c>
      <c r="D155" s="30"/>
      <c r="E155" s="1">
        <f t="shared" si="14"/>
        <v>-913.00490441781471</v>
      </c>
      <c r="F155" s="1">
        <f t="shared" si="15"/>
        <v>-913</v>
      </c>
      <c r="G155" s="1">
        <f t="shared" si="16"/>
        <v>-1.5023399995698128E-2</v>
      </c>
      <c r="I155" s="1">
        <f>+G155</f>
        <v>-1.5023399995698128E-2</v>
      </c>
      <c r="Q155" s="80">
        <f t="shared" si="17"/>
        <v>27182.896000000001</v>
      </c>
      <c r="AI155" s="1" t="s">
        <v>70</v>
      </c>
      <c r="AK155" s="1" t="s">
        <v>71</v>
      </c>
    </row>
    <row r="156" spans="1:37" x14ac:dyDescent="0.2">
      <c r="A156" s="29" t="s">
        <v>108</v>
      </c>
      <c r="C156" s="30">
        <v>42201.413</v>
      </c>
      <c r="D156" s="30"/>
      <c r="E156" s="1">
        <f t="shared" si="14"/>
        <v>-912.99935473512926</v>
      </c>
      <c r="F156" s="1">
        <f t="shared" si="15"/>
        <v>-913</v>
      </c>
      <c r="G156" s="1">
        <f t="shared" si="16"/>
        <v>1.9766000041272491E-3</v>
      </c>
      <c r="I156" s="1">
        <f>+G156</f>
        <v>1.9766000041272491E-3</v>
      </c>
      <c r="Q156" s="80">
        <f t="shared" si="17"/>
        <v>27182.913</v>
      </c>
      <c r="AE156" s="1" t="s">
        <v>90</v>
      </c>
      <c r="AF156" s="1" t="s">
        <v>109</v>
      </c>
      <c r="AI156" s="1" t="s">
        <v>110</v>
      </c>
      <c r="AK156" s="1" t="s">
        <v>111</v>
      </c>
    </row>
    <row r="157" spans="1:37" x14ac:dyDescent="0.2">
      <c r="A157" s="34" t="s">
        <v>112</v>
      </c>
      <c r="B157" s="32"/>
      <c r="C157" s="30">
        <v>42201.414299999997</v>
      </c>
      <c r="D157" s="33"/>
      <c r="E157" s="1">
        <f t="shared" si="14"/>
        <v>-912.99893034763102</v>
      </c>
      <c r="F157" s="1">
        <f t="shared" si="15"/>
        <v>-913</v>
      </c>
      <c r="G157" s="1">
        <f t="shared" si="16"/>
        <v>3.2766000003903173E-3</v>
      </c>
      <c r="J157" s="1">
        <f>+G157</f>
        <v>3.2766000003903173E-3</v>
      </c>
      <c r="Q157" s="80">
        <f t="shared" si="17"/>
        <v>27182.914299999997</v>
      </c>
    </row>
    <row r="158" spans="1:37" x14ac:dyDescent="0.2">
      <c r="A158" s="25" t="s">
        <v>113</v>
      </c>
      <c r="B158" s="26" t="s">
        <v>44</v>
      </c>
      <c r="C158" s="27">
        <v>42458.722999999998</v>
      </c>
      <c r="D158" s="30"/>
      <c r="E158" s="29">
        <f t="shared" si="14"/>
        <v>-829.00001051175229</v>
      </c>
      <c r="F158" s="1">
        <f t="shared" si="15"/>
        <v>-829</v>
      </c>
      <c r="G158" s="1">
        <f t="shared" si="16"/>
        <v>-3.2199997804127634E-5</v>
      </c>
      <c r="I158" s="1">
        <f t="shared" ref="I158:I168" si="18">+G158</f>
        <v>-3.2199997804127634E-5</v>
      </c>
      <c r="Q158" s="80">
        <f t="shared" si="17"/>
        <v>27440.222999999998</v>
      </c>
    </row>
    <row r="159" spans="1:37" x14ac:dyDescent="0.2">
      <c r="A159" s="25" t="s">
        <v>113</v>
      </c>
      <c r="B159" s="26" t="s">
        <v>44</v>
      </c>
      <c r="C159" s="27">
        <v>42461.786</v>
      </c>
      <c r="D159" s="30"/>
      <c r="E159" s="29">
        <f t="shared" si="14"/>
        <v>-828.00008827259967</v>
      </c>
      <c r="F159" s="1">
        <f t="shared" si="15"/>
        <v>-828</v>
      </c>
      <c r="G159" s="1">
        <f t="shared" si="16"/>
        <v>-2.7039999986300245E-4</v>
      </c>
      <c r="I159" s="1">
        <f t="shared" si="18"/>
        <v>-2.7039999986300245E-4</v>
      </c>
      <c r="Q159" s="80">
        <f t="shared" si="17"/>
        <v>27443.286</v>
      </c>
      <c r="AF159" s="2"/>
      <c r="AG159" s="1">
        <v>13</v>
      </c>
    </row>
    <row r="160" spans="1:37" x14ac:dyDescent="0.2">
      <c r="A160" s="25" t="s">
        <v>113</v>
      </c>
      <c r="B160" s="26" t="s">
        <v>44</v>
      </c>
      <c r="C160" s="27">
        <v>42467.911</v>
      </c>
      <c r="D160" s="30"/>
      <c r="E160" s="29">
        <f t="shared" si="14"/>
        <v>-826.00057024621833</v>
      </c>
      <c r="F160" s="1">
        <f t="shared" si="15"/>
        <v>-826</v>
      </c>
      <c r="G160" s="1">
        <f t="shared" si="16"/>
        <v>-1.7468000005465001E-3</v>
      </c>
      <c r="I160" s="1">
        <f t="shared" si="18"/>
        <v>-1.7468000005465001E-3</v>
      </c>
      <c r="Q160" s="80">
        <f t="shared" si="17"/>
        <v>27449.411</v>
      </c>
      <c r="AF160" s="2"/>
      <c r="AG160" s="1">
        <v>19</v>
      </c>
    </row>
    <row r="161" spans="1:37" x14ac:dyDescent="0.2">
      <c r="A161" s="25" t="s">
        <v>113</v>
      </c>
      <c r="B161" s="26" t="s">
        <v>44</v>
      </c>
      <c r="C161" s="27">
        <v>42504.661999999997</v>
      </c>
      <c r="D161" s="30"/>
      <c r="E161" s="29">
        <f t="shared" si="14"/>
        <v>-814.00313563600855</v>
      </c>
      <c r="F161" s="1">
        <f t="shared" si="15"/>
        <v>-814</v>
      </c>
      <c r="G161" s="1">
        <f t="shared" si="16"/>
        <v>-9.6052000008057803E-3</v>
      </c>
      <c r="I161" s="1">
        <f t="shared" si="18"/>
        <v>-9.6052000008057803E-3</v>
      </c>
      <c r="Q161" s="80">
        <f t="shared" si="17"/>
        <v>27486.161999999997</v>
      </c>
    </row>
    <row r="162" spans="1:37" x14ac:dyDescent="0.2">
      <c r="A162" s="25" t="s">
        <v>113</v>
      </c>
      <c r="B162" s="26" t="s">
        <v>44</v>
      </c>
      <c r="C162" s="27">
        <v>42507.718000000001</v>
      </c>
      <c r="D162" s="30"/>
      <c r="E162" s="29">
        <f t="shared" si="14"/>
        <v>-813.00549856031387</v>
      </c>
      <c r="F162" s="1">
        <f t="shared" si="15"/>
        <v>-813</v>
      </c>
      <c r="G162" s="1">
        <f t="shared" si="16"/>
        <v>-1.6843400000652764E-2</v>
      </c>
      <c r="I162" s="1">
        <f t="shared" si="18"/>
        <v>-1.6843400000652764E-2</v>
      </c>
      <c r="Q162" s="80">
        <f t="shared" si="17"/>
        <v>27489.218000000001</v>
      </c>
    </row>
    <row r="163" spans="1:37" x14ac:dyDescent="0.2">
      <c r="A163" s="25" t="s">
        <v>113</v>
      </c>
      <c r="B163" s="26" t="s">
        <v>44</v>
      </c>
      <c r="C163" s="27">
        <v>42507.741999999998</v>
      </c>
      <c r="D163" s="30"/>
      <c r="E163" s="29">
        <f t="shared" si="14"/>
        <v>-812.99766371417047</v>
      </c>
      <c r="F163" s="1">
        <f t="shared" si="15"/>
        <v>-813</v>
      </c>
      <c r="G163" s="1">
        <f t="shared" si="16"/>
        <v>7.1565999969607219E-3</v>
      </c>
      <c r="I163" s="1">
        <f t="shared" si="18"/>
        <v>7.1565999969607219E-3</v>
      </c>
      <c r="Q163" s="80">
        <f t="shared" si="17"/>
        <v>27489.241999999998</v>
      </c>
    </row>
    <row r="164" spans="1:37" x14ac:dyDescent="0.2">
      <c r="A164" s="25" t="s">
        <v>113</v>
      </c>
      <c r="B164" s="26" t="s">
        <v>44</v>
      </c>
      <c r="C164" s="27">
        <v>42507.743999999999</v>
      </c>
      <c r="D164" s="30"/>
      <c r="E164" s="29">
        <f t="shared" si="14"/>
        <v>-812.99701081032504</v>
      </c>
      <c r="F164" s="1">
        <f t="shared" si="15"/>
        <v>-813</v>
      </c>
      <c r="G164" s="1">
        <f t="shared" si="16"/>
        <v>9.1565999973681755E-3</v>
      </c>
      <c r="I164" s="1">
        <f t="shared" si="18"/>
        <v>9.1565999973681755E-3</v>
      </c>
      <c r="Q164" s="80">
        <f t="shared" si="17"/>
        <v>27489.243999999999</v>
      </c>
    </row>
    <row r="165" spans="1:37" x14ac:dyDescent="0.2">
      <c r="A165" s="29" t="s">
        <v>114</v>
      </c>
      <c r="C165" s="30">
        <v>42804.862000000001</v>
      </c>
      <c r="D165" s="30"/>
      <c r="E165" s="1">
        <f t="shared" si="14"/>
        <v>-716.0022684491197</v>
      </c>
      <c r="F165" s="1">
        <f t="shared" si="15"/>
        <v>-716</v>
      </c>
      <c r="G165" s="1">
        <f t="shared" si="16"/>
        <v>-6.9488000008277595E-3</v>
      </c>
      <c r="I165" s="1">
        <f t="shared" si="18"/>
        <v>-6.9488000008277595E-3</v>
      </c>
      <c r="Q165" s="80">
        <f t="shared" si="17"/>
        <v>27786.362000000001</v>
      </c>
      <c r="AG165" s="1">
        <v>9</v>
      </c>
      <c r="AI165" s="1" t="s">
        <v>115</v>
      </c>
      <c r="AK165" s="1" t="s">
        <v>71</v>
      </c>
    </row>
    <row r="166" spans="1:37" x14ac:dyDescent="0.2">
      <c r="A166" s="29" t="s">
        <v>116</v>
      </c>
      <c r="C166" s="30">
        <v>42826.309000000001</v>
      </c>
      <c r="D166" s="30"/>
      <c r="E166" s="1">
        <f t="shared" si="14"/>
        <v>-709.00085406351945</v>
      </c>
      <c r="F166" s="1">
        <f t="shared" si="15"/>
        <v>-709</v>
      </c>
      <c r="G166" s="1">
        <f t="shared" si="16"/>
        <v>-2.6161999994656071E-3</v>
      </c>
      <c r="I166" s="1">
        <f t="shared" si="18"/>
        <v>-2.6161999994656071E-3</v>
      </c>
      <c r="Q166" s="80">
        <f t="shared" si="17"/>
        <v>27807.809000000001</v>
      </c>
      <c r="AE166" s="1" t="s">
        <v>90</v>
      </c>
      <c r="AI166" s="1" t="s">
        <v>117</v>
      </c>
      <c r="AK166" s="1" t="s">
        <v>71</v>
      </c>
    </row>
    <row r="167" spans="1:37" x14ac:dyDescent="0.2">
      <c r="A167" s="29" t="s">
        <v>116</v>
      </c>
      <c r="C167" s="30">
        <v>42826.311000000002</v>
      </c>
      <c r="D167" s="30"/>
      <c r="E167" s="1">
        <f t="shared" si="14"/>
        <v>-709.00020115967402</v>
      </c>
      <c r="F167" s="1">
        <f t="shared" si="15"/>
        <v>-709</v>
      </c>
      <c r="G167" s="1">
        <f t="shared" si="16"/>
        <v>-6.1619999905815348E-4</v>
      </c>
      <c r="I167" s="1">
        <f t="shared" si="18"/>
        <v>-6.1619999905815348E-4</v>
      </c>
      <c r="Q167" s="80">
        <f t="shared" si="17"/>
        <v>27807.811000000002</v>
      </c>
      <c r="AE167" s="1" t="s">
        <v>90</v>
      </c>
      <c r="AF167" s="1" t="s">
        <v>109</v>
      </c>
      <c r="AI167" s="1" t="s">
        <v>70</v>
      </c>
      <c r="AK167" s="1" t="s">
        <v>71</v>
      </c>
    </row>
    <row r="168" spans="1:37" x14ac:dyDescent="0.2">
      <c r="A168" s="29" t="s">
        <v>116</v>
      </c>
      <c r="C168" s="30">
        <v>42829.377</v>
      </c>
      <c r="D168" s="30"/>
      <c r="E168" s="1">
        <f t="shared" si="14"/>
        <v>-707.99929956475432</v>
      </c>
      <c r="F168" s="1">
        <f t="shared" si="15"/>
        <v>-708</v>
      </c>
      <c r="G168" s="1">
        <f t="shared" si="16"/>
        <v>2.145600003132131E-3</v>
      </c>
      <c r="I168" s="1">
        <f t="shared" si="18"/>
        <v>2.145600003132131E-3</v>
      </c>
      <c r="Q168" s="80">
        <f t="shared" si="17"/>
        <v>27810.877</v>
      </c>
      <c r="AE168" s="1" t="s">
        <v>90</v>
      </c>
      <c r="AI168" s="1" t="s">
        <v>118</v>
      </c>
      <c r="AK168" s="1" t="s">
        <v>111</v>
      </c>
    </row>
    <row r="169" spans="1:37" x14ac:dyDescent="0.2">
      <c r="A169" s="34" t="s">
        <v>119</v>
      </c>
      <c r="B169" s="32"/>
      <c r="C169" s="30">
        <v>42829.377099999998</v>
      </c>
      <c r="D169" s="30"/>
      <c r="E169" s="1">
        <f t="shared" si="14"/>
        <v>-707.99926691956284</v>
      </c>
      <c r="F169" s="1">
        <f t="shared" si="15"/>
        <v>-708</v>
      </c>
      <c r="G169" s="1">
        <f t="shared" si="16"/>
        <v>2.2456000006059185E-3</v>
      </c>
      <c r="J169" s="1">
        <f>+G169</f>
        <v>2.2456000006059185E-3</v>
      </c>
      <c r="Q169" s="80">
        <f t="shared" si="17"/>
        <v>27810.877099999998</v>
      </c>
      <c r="AE169" s="1" t="s">
        <v>90</v>
      </c>
    </row>
    <row r="170" spans="1:37" x14ac:dyDescent="0.2">
      <c r="A170" s="29" t="s">
        <v>114</v>
      </c>
      <c r="C170" s="30">
        <v>42844.690999999999</v>
      </c>
      <c r="D170" s="30"/>
      <c r="E170" s="1">
        <f t="shared" si="14"/>
        <v>-703.00001482091739</v>
      </c>
      <c r="F170" s="1">
        <f t="shared" si="15"/>
        <v>-703</v>
      </c>
      <c r="G170" s="1">
        <f t="shared" si="16"/>
        <v>-4.5400003727991134E-5</v>
      </c>
      <c r="I170" s="1">
        <f>+G170</f>
        <v>-4.5400003727991134E-5</v>
      </c>
      <c r="Q170" s="80">
        <f t="shared" si="17"/>
        <v>27826.190999999999</v>
      </c>
      <c r="AG170" s="1">
        <v>19</v>
      </c>
      <c r="AI170" s="1" t="s">
        <v>79</v>
      </c>
      <c r="AK170" s="1" t="s">
        <v>71</v>
      </c>
    </row>
    <row r="171" spans="1:37" x14ac:dyDescent="0.2">
      <c r="A171" s="34" t="s">
        <v>120</v>
      </c>
      <c r="B171" s="32"/>
      <c r="C171" s="30">
        <v>42844.694000000003</v>
      </c>
      <c r="D171" s="30">
        <v>2E-3</v>
      </c>
      <c r="E171" s="1">
        <f t="shared" si="14"/>
        <v>-702.99903546514804</v>
      </c>
      <c r="F171" s="1">
        <f t="shared" si="15"/>
        <v>-703</v>
      </c>
      <c r="G171" s="1">
        <f t="shared" si="16"/>
        <v>2.9546000005211681E-3</v>
      </c>
      <c r="J171" s="1">
        <f>+G171</f>
        <v>2.9546000005211681E-3</v>
      </c>
      <c r="Q171" s="80">
        <f t="shared" si="17"/>
        <v>27826.194000000003</v>
      </c>
      <c r="AE171" s="1" t="s">
        <v>90</v>
      </c>
      <c r="AG171" s="1">
        <v>13</v>
      </c>
    </row>
    <row r="172" spans="1:37" x14ac:dyDescent="0.2">
      <c r="A172" s="29" t="s">
        <v>121</v>
      </c>
      <c r="C172" s="30">
        <v>42884.51</v>
      </c>
      <c r="D172" s="30"/>
      <c r="E172" s="1">
        <f t="shared" si="14"/>
        <v>-690.00102571194009</v>
      </c>
      <c r="F172" s="1">
        <f t="shared" si="15"/>
        <v>-690</v>
      </c>
      <c r="G172" s="1">
        <f t="shared" si="16"/>
        <v>-3.1419999941135757E-3</v>
      </c>
      <c r="I172" s="1">
        <f t="shared" ref="I172:I198" si="19">+G172</f>
        <v>-3.1419999941135757E-3</v>
      </c>
      <c r="Q172" s="80">
        <f t="shared" si="17"/>
        <v>27866.010000000002</v>
      </c>
      <c r="AE172" s="1" t="s">
        <v>100</v>
      </c>
      <c r="AF172" s="1" t="s">
        <v>71</v>
      </c>
      <c r="AI172" s="1" t="s">
        <v>122</v>
      </c>
      <c r="AK172" s="1" t="s">
        <v>71</v>
      </c>
    </row>
    <row r="173" spans="1:37" x14ac:dyDescent="0.2">
      <c r="A173" s="25" t="s">
        <v>123</v>
      </c>
      <c r="B173" s="26" t="s">
        <v>44</v>
      </c>
      <c r="C173" s="27">
        <v>42887.563999999998</v>
      </c>
      <c r="D173" s="30"/>
      <c r="E173" s="29">
        <f t="shared" si="14"/>
        <v>-689.00404154009334</v>
      </c>
      <c r="F173" s="1">
        <f t="shared" si="15"/>
        <v>-689</v>
      </c>
      <c r="G173" s="1">
        <f t="shared" si="16"/>
        <v>-1.2380200001643971E-2</v>
      </c>
      <c r="I173" s="1">
        <f t="shared" si="19"/>
        <v>-1.2380200001643971E-2</v>
      </c>
      <c r="Q173" s="80">
        <f t="shared" si="17"/>
        <v>27869.063999999998</v>
      </c>
      <c r="AE173" s="1" t="s">
        <v>90</v>
      </c>
      <c r="AG173" s="1">
        <v>7</v>
      </c>
    </row>
    <row r="174" spans="1:37" x14ac:dyDescent="0.2">
      <c r="A174" s="29" t="s">
        <v>124</v>
      </c>
      <c r="C174" s="30">
        <v>43123.442000000003</v>
      </c>
      <c r="D174" s="30"/>
      <c r="E174" s="1">
        <f t="shared" si="14"/>
        <v>-612.00121492347432</v>
      </c>
      <c r="F174" s="1">
        <f t="shared" si="15"/>
        <v>-612</v>
      </c>
      <c r="G174" s="1">
        <f t="shared" si="16"/>
        <v>-3.7215999982436188E-3</v>
      </c>
      <c r="I174" s="1">
        <f t="shared" si="19"/>
        <v>-3.7215999982436188E-3</v>
      </c>
      <c r="Q174" s="80">
        <f t="shared" si="17"/>
        <v>28104.942000000003</v>
      </c>
      <c r="AI174" s="1" t="s">
        <v>122</v>
      </c>
      <c r="AK174" s="1" t="s">
        <v>71</v>
      </c>
    </row>
    <row r="175" spans="1:37" x14ac:dyDescent="0.2">
      <c r="A175" s="29" t="s">
        <v>125</v>
      </c>
      <c r="C175" s="30">
        <v>43126.521999999997</v>
      </c>
      <c r="D175" s="30"/>
      <c r="E175" s="1">
        <f t="shared" si="14"/>
        <v>-610.99574300163863</v>
      </c>
      <c r="F175" s="1">
        <f t="shared" si="15"/>
        <v>-611</v>
      </c>
      <c r="G175" s="1">
        <f t="shared" si="16"/>
        <v>1.3040199999522883E-2</v>
      </c>
      <c r="I175" s="1">
        <f t="shared" si="19"/>
        <v>1.3040199999522883E-2</v>
      </c>
      <c r="Q175" s="80">
        <f t="shared" si="17"/>
        <v>28108.021999999997</v>
      </c>
      <c r="AE175" s="1" t="s">
        <v>100</v>
      </c>
      <c r="AF175" s="1" t="s">
        <v>126</v>
      </c>
      <c r="AI175" s="1" t="s">
        <v>118</v>
      </c>
      <c r="AK175" s="1" t="s">
        <v>111</v>
      </c>
    </row>
    <row r="176" spans="1:37" x14ac:dyDescent="0.2">
      <c r="A176" s="29" t="s">
        <v>114</v>
      </c>
      <c r="C176" s="30">
        <v>43190.853000000003</v>
      </c>
      <c r="D176" s="30"/>
      <c r="E176" s="1">
        <f t="shared" si="14"/>
        <v>-589.99476436406303</v>
      </c>
      <c r="F176" s="1">
        <f t="shared" si="15"/>
        <v>-590</v>
      </c>
      <c r="G176" s="1">
        <f t="shared" si="16"/>
        <v>1.6038000001572073E-2</v>
      </c>
      <c r="I176" s="1">
        <f t="shared" si="19"/>
        <v>1.6038000001572073E-2</v>
      </c>
      <c r="Q176" s="80">
        <f t="shared" si="17"/>
        <v>28172.353000000003</v>
      </c>
      <c r="AG176" s="1">
        <v>15</v>
      </c>
      <c r="AI176" s="1" t="s">
        <v>96</v>
      </c>
      <c r="AK176" s="1" t="s">
        <v>71</v>
      </c>
    </row>
    <row r="177" spans="1:37" x14ac:dyDescent="0.2">
      <c r="A177" s="29" t="s">
        <v>127</v>
      </c>
      <c r="C177" s="30">
        <v>43212.283000000003</v>
      </c>
      <c r="D177" s="30"/>
      <c r="E177" s="1">
        <f t="shared" si="14"/>
        <v>-582.99889966114813</v>
      </c>
      <c r="F177" s="1">
        <f t="shared" si="15"/>
        <v>-583</v>
      </c>
      <c r="G177" s="1">
        <f t="shared" si="16"/>
        <v>3.3706000031088479E-3</v>
      </c>
      <c r="I177" s="1">
        <f t="shared" si="19"/>
        <v>3.3706000031088479E-3</v>
      </c>
      <c r="Q177" s="80">
        <f t="shared" si="17"/>
        <v>28193.783000000003</v>
      </c>
      <c r="AE177" s="1" t="s">
        <v>100</v>
      </c>
      <c r="AF177" s="1" t="s">
        <v>128</v>
      </c>
      <c r="AI177" s="1" t="s">
        <v>122</v>
      </c>
      <c r="AK177" s="1" t="s">
        <v>71</v>
      </c>
    </row>
    <row r="178" spans="1:37" x14ac:dyDescent="0.2">
      <c r="A178" s="29" t="s">
        <v>127</v>
      </c>
      <c r="C178" s="30">
        <v>43215.351999999999</v>
      </c>
      <c r="D178" s="30"/>
      <c r="E178" s="1">
        <f t="shared" si="14"/>
        <v>-581.99701871046148</v>
      </c>
      <c r="F178" s="1">
        <f t="shared" si="15"/>
        <v>-582</v>
      </c>
      <c r="G178" s="1">
        <f t="shared" si="16"/>
        <v>9.1324000022723339E-3</v>
      </c>
      <c r="I178" s="1">
        <f t="shared" si="19"/>
        <v>9.1324000022723339E-3</v>
      </c>
      <c r="Q178" s="80">
        <f t="shared" si="17"/>
        <v>28196.851999999999</v>
      </c>
      <c r="AI178" s="1" t="s">
        <v>122</v>
      </c>
      <c r="AK178" s="1" t="s">
        <v>71</v>
      </c>
    </row>
    <row r="179" spans="1:37" x14ac:dyDescent="0.2">
      <c r="A179" s="29" t="s">
        <v>127</v>
      </c>
      <c r="C179" s="30">
        <v>43218.400000000001</v>
      </c>
      <c r="D179" s="30"/>
      <c r="E179" s="1">
        <f t="shared" si="14"/>
        <v>-581.00199325014876</v>
      </c>
      <c r="F179" s="1">
        <f t="shared" si="15"/>
        <v>-581</v>
      </c>
      <c r="G179" s="1">
        <f t="shared" si="16"/>
        <v>-6.1057999992044643E-3</v>
      </c>
      <c r="I179" s="1">
        <f t="shared" si="19"/>
        <v>-6.1057999992044643E-3</v>
      </c>
      <c r="Q179" s="80">
        <f t="shared" si="17"/>
        <v>28199.9</v>
      </c>
      <c r="AE179" s="1" t="s">
        <v>100</v>
      </c>
      <c r="AF179" s="1" t="s">
        <v>128</v>
      </c>
      <c r="AI179" s="1" t="s">
        <v>122</v>
      </c>
      <c r="AK179" s="1" t="s">
        <v>71</v>
      </c>
    </row>
    <row r="180" spans="1:37" x14ac:dyDescent="0.2">
      <c r="A180" s="29" t="s">
        <v>129</v>
      </c>
      <c r="C180" s="30">
        <v>43466.53</v>
      </c>
      <c r="D180" s="30"/>
      <c r="E180" s="1">
        <f t="shared" si="14"/>
        <v>-499.99947767692385</v>
      </c>
      <c r="F180" s="1">
        <f t="shared" si="15"/>
        <v>-500</v>
      </c>
      <c r="G180" s="1">
        <f t="shared" si="16"/>
        <v>1.6000000032363459E-3</v>
      </c>
      <c r="I180" s="1">
        <f t="shared" si="19"/>
        <v>1.6000000032363459E-3</v>
      </c>
      <c r="Q180" s="80">
        <f t="shared" si="17"/>
        <v>28448.03</v>
      </c>
      <c r="AI180" s="1" t="s">
        <v>130</v>
      </c>
      <c r="AK180" s="1" t="s">
        <v>71</v>
      </c>
    </row>
    <row r="181" spans="1:37" x14ac:dyDescent="0.2">
      <c r="A181" s="29" t="s">
        <v>131</v>
      </c>
      <c r="C181" s="30">
        <v>43466.534</v>
      </c>
      <c r="D181" s="30"/>
      <c r="E181" s="1">
        <f t="shared" si="14"/>
        <v>-499.99817186923286</v>
      </c>
      <c r="F181" s="1">
        <f t="shared" si="15"/>
        <v>-500</v>
      </c>
      <c r="G181" s="1">
        <f t="shared" si="16"/>
        <v>5.6000000040512532E-3</v>
      </c>
      <c r="I181" s="1">
        <f t="shared" si="19"/>
        <v>5.6000000040512532E-3</v>
      </c>
      <c r="Q181" s="80">
        <f t="shared" si="17"/>
        <v>28448.034</v>
      </c>
      <c r="AI181" s="1" t="s">
        <v>70</v>
      </c>
      <c r="AK181" s="1" t="s">
        <v>71</v>
      </c>
    </row>
    <row r="182" spans="1:37" x14ac:dyDescent="0.2">
      <c r="A182" s="29" t="s">
        <v>131</v>
      </c>
      <c r="C182" s="30">
        <v>43509.411999999997</v>
      </c>
      <c r="D182" s="30"/>
      <c r="E182" s="1">
        <f t="shared" si="14"/>
        <v>-486.00056632879631</v>
      </c>
      <c r="F182" s="1">
        <f t="shared" si="15"/>
        <v>-486</v>
      </c>
      <c r="G182" s="1">
        <f t="shared" si="16"/>
        <v>-1.7348000037600286E-3</v>
      </c>
      <c r="I182" s="1">
        <f t="shared" si="19"/>
        <v>-1.7348000037600286E-3</v>
      </c>
      <c r="Q182" s="80">
        <f t="shared" si="17"/>
        <v>28490.911999999997</v>
      </c>
      <c r="AE182" s="1" t="s">
        <v>100</v>
      </c>
      <c r="AF182" s="1" t="s">
        <v>126</v>
      </c>
      <c r="AI182" s="1" t="s">
        <v>122</v>
      </c>
      <c r="AK182" s="1" t="s">
        <v>71</v>
      </c>
    </row>
    <row r="183" spans="1:37" x14ac:dyDescent="0.2">
      <c r="A183" s="25" t="s">
        <v>132</v>
      </c>
      <c r="B183" s="26" t="s">
        <v>44</v>
      </c>
      <c r="C183" s="27">
        <v>43509.421999999999</v>
      </c>
      <c r="D183" s="30"/>
      <c r="E183" s="29">
        <f t="shared" si="14"/>
        <v>-485.99730180956891</v>
      </c>
      <c r="F183" s="1">
        <f t="shared" si="15"/>
        <v>-486</v>
      </c>
      <c r="G183" s="1">
        <f t="shared" si="16"/>
        <v>8.2651999982772395E-3</v>
      </c>
      <c r="I183" s="1">
        <f t="shared" si="19"/>
        <v>8.2651999982772395E-3</v>
      </c>
      <c r="Q183" s="80">
        <f t="shared" si="17"/>
        <v>28490.921999999999</v>
      </c>
      <c r="AG183" s="1">
        <v>20</v>
      </c>
    </row>
    <row r="184" spans="1:37" x14ac:dyDescent="0.2">
      <c r="A184" s="29" t="s">
        <v>131</v>
      </c>
      <c r="C184" s="30">
        <v>43512.476999999999</v>
      </c>
      <c r="D184" s="30"/>
      <c r="E184" s="1">
        <f t="shared" si="14"/>
        <v>-484.99999118579819</v>
      </c>
      <c r="F184" s="1">
        <f t="shared" si="15"/>
        <v>-485</v>
      </c>
      <c r="G184" s="1">
        <f t="shared" si="16"/>
        <v>2.7000001864507794E-5</v>
      </c>
      <c r="I184" s="1">
        <f t="shared" si="19"/>
        <v>2.7000001864507794E-5</v>
      </c>
      <c r="Q184" s="80">
        <f t="shared" si="17"/>
        <v>28493.976999999999</v>
      </c>
      <c r="AE184" s="1" t="s">
        <v>100</v>
      </c>
      <c r="AF184" s="1" t="s">
        <v>71</v>
      </c>
      <c r="AI184" s="1" t="s">
        <v>96</v>
      </c>
      <c r="AK184" s="1" t="s">
        <v>71</v>
      </c>
    </row>
    <row r="185" spans="1:37" x14ac:dyDescent="0.2">
      <c r="A185" s="29" t="s">
        <v>131</v>
      </c>
      <c r="C185" s="30">
        <v>43552.294999999998</v>
      </c>
      <c r="D185" s="30"/>
      <c r="E185" s="1">
        <f t="shared" si="14"/>
        <v>-472.00132852874481</v>
      </c>
      <c r="F185" s="1">
        <f t="shared" si="15"/>
        <v>-472</v>
      </c>
      <c r="G185" s="1">
        <f t="shared" si="16"/>
        <v>-4.06959999963874E-3</v>
      </c>
      <c r="I185" s="1">
        <f t="shared" si="19"/>
        <v>-4.06959999963874E-3</v>
      </c>
      <c r="Q185" s="80">
        <f t="shared" si="17"/>
        <v>28533.794999999998</v>
      </c>
      <c r="AE185" s="1" t="s">
        <v>100</v>
      </c>
      <c r="AF185" s="1" t="s">
        <v>71</v>
      </c>
      <c r="AI185" s="1" t="s">
        <v>70</v>
      </c>
      <c r="AK185" s="1" t="s">
        <v>71</v>
      </c>
    </row>
    <row r="186" spans="1:37" x14ac:dyDescent="0.2">
      <c r="A186" s="29" t="s">
        <v>131</v>
      </c>
      <c r="C186" s="30">
        <v>43555.362000000001</v>
      </c>
      <c r="D186" s="30"/>
      <c r="E186" s="1">
        <f t="shared" si="14"/>
        <v>-471.0001004819012</v>
      </c>
      <c r="F186" s="1">
        <f t="shared" si="15"/>
        <v>-471</v>
      </c>
      <c r="G186" s="1">
        <f t="shared" si="16"/>
        <v>-3.0780000088270754E-4</v>
      </c>
      <c r="I186" s="1">
        <f t="shared" si="19"/>
        <v>-3.0780000088270754E-4</v>
      </c>
      <c r="Q186" s="80">
        <f t="shared" si="17"/>
        <v>28536.862000000001</v>
      </c>
      <c r="AE186" s="1" t="s">
        <v>100</v>
      </c>
      <c r="AF186" s="1" t="s">
        <v>126</v>
      </c>
      <c r="AI186" s="1" t="s">
        <v>70</v>
      </c>
      <c r="AK186" s="1" t="s">
        <v>71</v>
      </c>
    </row>
    <row r="187" spans="1:37" x14ac:dyDescent="0.2">
      <c r="A187" s="25" t="s">
        <v>86</v>
      </c>
      <c r="B187" s="26" t="s">
        <v>44</v>
      </c>
      <c r="C187" s="27">
        <v>43592.110999999997</v>
      </c>
      <c r="D187" s="30"/>
      <c r="E187" s="29">
        <f t="shared" si="14"/>
        <v>-459.00331877553697</v>
      </c>
      <c r="F187" s="1">
        <f t="shared" si="15"/>
        <v>-459</v>
      </c>
      <c r="G187" s="1">
        <f t="shared" si="16"/>
        <v>-1.0166200001549441E-2</v>
      </c>
      <c r="I187" s="1">
        <f t="shared" si="19"/>
        <v>-1.0166200001549441E-2</v>
      </c>
      <c r="Q187" s="80">
        <f t="shared" si="17"/>
        <v>28573.610999999997</v>
      </c>
    </row>
    <row r="188" spans="1:37" x14ac:dyDescent="0.2">
      <c r="A188" s="25" t="s">
        <v>133</v>
      </c>
      <c r="B188" s="26" t="s">
        <v>44</v>
      </c>
      <c r="C188" s="27">
        <v>43607.442000000003</v>
      </c>
      <c r="D188" s="30"/>
      <c r="E188" s="29">
        <f t="shared" si="14"/>
        <v>-453.99848434901224</v>
      </c>
      <c r="F188" s="1">
        <f t="shared" si="15"/>
        <v>-454</v>
      </c>
      <c r="G188" s="1">
        <f t="shared" si="16"/>
        <v>4.6428000059677288E-3</v>
      </c>
      <c r="I188" s="1">
        <f t="shared" si="19"/>
        <v>4.6428000059677288E-3</v>
      </c>
      <c r="M188" s="1">
        <f>+G188</f>
        <v>4.6428000059677288E-3</v>
      </c>
      <c r="Q188" s="80">
        <f t="shared" si="17"/>
        <v>28588.942000000003</v>
      </c>
      <c r="AE188" s="1" t="s">
        <v>90</v>
      </c>
      <c r="AG188" s="1">
        <v>11</v>
      </c>
    </row>
    <row r="189" spans="1:37" x14ac:dyDescent="0.2">
      <c r="A189" s="25" t="s">
        <v>86</v>
      </c>
      <c r="B189" s="26" t="s">
        <v>44</v>
      </c>
      <c r="C189" s="27">
        <v>43843.303999999996</v>
      </c>
      <c r="D189" s="30"/>
      <c r="E189" s="29">
        <f t="shared" si="14"/>
        <v>-377.00088096315943</v>
      </c>
      <c r="F189" s="1">
        <f t="shared" si="15"/>
        <v>-377</v>
      </c>
      <c r="G189" s="1">
        <f t="shared" si="16"/>
        <v>-2.698600001167506E-3</v>
      </c>
      <c r="I189" s="1">
        <f t="shared" si="19"/>
        <v>-2.698600001167506E-3</v>
      </c>
      <c r="Q189" s="80">
        <f t="shared" si="17"/>
        <v>28824.803999999996</v>
      </c>
    </row>
    <row r="190" spans="1:37" x14ac:dyDescent="0.2">
      <c r="A190" s="29" t="s">
        <v>134</v>
      </c>
      <c r="C190" s="30">
        <v>43941.337</v>
      </c>
      <c r="D190" s="30"/>
      <c r="E190" s="1">
        <f t="shared" si="14"/>
        <v>-344.99781962760835</v>
      </c>
      <c r="F190" s="1">
        <f t="shared" si="15"/>
        <v>-345</v>
      </c>
      <c r="G190" s="1">
        <f t="shared" si="16"/>
        <v>6.6789999982574955E-3</v>
      </c>
      <c r="I190" s="1">
        <f t="shared" si="19"/>
        <v>6.6789999982574955E-3</v>
      </c>
      <c r="Q190" s="80">
        <f t="shared" si="17"/>
        <v>28922.837</v>
      </c>
      <c r="AE190" s="1" t="s">
        <v>100</v>
      </c>
      <c r="AF190" s="1" t="s">
        <v>128</v>
      </c>
      <c r="AI190" s="1" t="s">
        <v>122</v>
      </c>
      <c r="AK190" s="1" t="s">
        <v>71</v>
      </c>
    </row>
    <row r="191" spans="1:37" x14ac:dyDescent="0.2">
      <c r="A191" s="29" t="s">
        <v>134</v>
      </c>
      <c r="C191" s="30">
        <v>43941.339</v>
      </c>
      <c r="D191" s="30"/>
      <c r="E191" s="1">
        <f t="shared" si="14"/>
        <v>-344.99716672376286</v>
      </c>
      <c r="F191" s="1">
        <f t="shared" si="15"/>
        <v>-345</v>
      </c>
      <c r="G191" s="1">
        <f t="shared" si="16"/>
        <v>8.6789999986649491E-3</v>
      </c>
      <c r="I191" s="1">
        <f t="shared" si="19"/>
        <v>8.6789999986649491E-3</v>
      </c>
      <c r="Q191" s="80">
        <f t="shared" si="17"/>
        <v>28922.839</v>
      </c>
      <c r="AI191" s="1" t="s">
        <v>96</v>
      </c>
      <c r="AK191" s="1" t="s">
        <v>71</v>
      </c>
    </row>
    <row r="192" spans="1:37" x14ac:dyDescent="0.2">
      <c r="A192" s="29" t="s">
        <v>135</v>
      </c>
      <c r="C192" s="30">
        <v>44039.366000000002</v>
      </c>
      <c r="D192" s="30"/>
      <c r="E192" s="1">
        <f t="shared" si="14"/>
        <v>-312.99606409974825</v>
      </c>
      <c r="F192" s="1">
        <f t="shared" si="15"/>
        <v>-313</v>
      </c>
      <c r="G192" s="1">
        <f t="shared" si="16"/>
        <v>1.2056600004143547E-2</v>
      </c>
      <c r="I192" s="1">
        <f t="shared" si="19"/>
        <v>1.2056600004143547E-2</v>
      </c>
      <c r="Q192" s="80">
        <f t="shared" si="17"/>
        <v>29020.866000000002</v>
      </c>
      <c r="AE192" s="1" t="s">
        <v>100</v>
      </c>
      <c r="AI192" s="1" t="s">
        <v>96</v>
      </c>
      <c r="AK192" s="1" t="s">
        <v>71</v>
      </c>
    </row>
    <row r="193" spans="1:37" x14ac:dyDescent="0.2">
      <c r="A193" s="29" t="s">
        <v>136</v>
      </c>
      <c r="C193" s="30">
        <v>44278.288999999997</v>
      </c>
      <c r="D193" s="30"/>
      <c r="E193" s="1">
        <f t="shared" si="14"/>
        <v>-234.99919137858822</v>
      </c>
      <c r="F193" s="1">
        <f t="shared" si="15"/>
        <v>-235</v>
      </c>
      <c r="G193" s="1">
        <f t="shared" si="16"/>
        <v>2.4769999945419841E-3</v>
      </c>
      <c r="I193" s="1">
        <f t="shared" si="19"/>
        <v>2.4769999945419841E-3</v>
      </c>
      <c r="Q193" s="80">
        <f t="shared" si="17"/>
        <v>29259.788999999997</v>
      </c>
      <c r="AK193" s="1" t="s">
        <v>137</v>
      </c>
    </row>
    <row r="194" spans="1:37" x14ac:dyDescent="0.2">
      <c r="A194" s="29" t="s">
        <v>138</v>
      </c>
      <c r="C194" s="30">
        <v>44293.563000000002</v>
      </c>
      <c r="D194" s="30"/>
      <c r="E194" s="1">
        <f t="shared" si="14"/>
        <v>-230.0129647116562</v>
      </c>
      <c r="F194" s="1">
        <f t="shared" si="15"/>
        <v>-230</v>
      </c>
      <c r="G194" s="1">
        <f t="shared" si="16"/>
        <v>-3.9713999998639338E-2</v>
      </c>
      <c r="I194" s="1">
        <f t="shared" si="19"/>
        <v>-3.9713999998639338E-2</v>
      </c>
      <c r="Q194" s="80">
        <f t="shared" si="17"/>
        <v>29275.063000000002</v>
      </c>
      <c r="AE194" s="1" t="s">
        <v>90</v>
      </c>
      <c r="AI194" s="1" t="s">
        <v>139</v>
      </c>
      <c r="AK194" s="1" t="s">
        <v>71</v>
      </c>
    </row>
    <row r="195" spans="1:37" x14ac:dyDescent="0.2">
      <c r="A195" s="29" t="s">
        <v>140</v>
      </c>
      <c r="C195" s="30">
        <v>44330.370999999999</v>
      </c>
      <c r="D195" s="30"/>
      <c r="E195" s="1">
        <f t="shared" si="14"/>
        <v>-217.99692234185378</v>
      </c>
      <c r="F195" s="1">
        <f t="shared" si="15"/>
        <v>-218</v>
      </c>
      <c r="G195" s="1">
        <f t="shared" si="16"/>
        <v>9.427600001799874E-3</v>
      </c>
      <c r="I195" s="1">
        <f t="shared" si="19"/>
        <v>9.427600001799874E-3</v>
      </c>
      <c r="Q195" s="80">
        <f t="shared" si="17"/>
        <v>29311.870999999999</v>
      </c>
      <c r="AI195" s="1" t="s">
        <v>70</v>
      </c>
      <c r="AK195" s="1" t="s">
        <v>71</v>
      </c>
    </row>
    <row r="196" spans="1:37" x14ac:dyDescent="0.2">
      <c r="A196" s="29" t="s">
        <v>141</v>
      </c>
      <c r="C196" s="30">
        <v>44336.483</v>
      </c>
      <c r="D196" s="30"/>
      <c r="E196" s="1">
        <f t="shared" si="14"/>
        <v>-216.00164819046688</v>
      </c>
      <c r="F196" s="1">
        <f t="shared" si="15"/>
        <v>-216</v>
      </c>
      <c r="G196" s="1">
        <f t="shared" si="16"/>
        <v>-5.0487999978940934E-3</v>
      </c>
      <c r="I196" s="1">
        <f t="shared" si="19"/>
        <v>-5.0487999978940934E-3</v>
      </c>
      <c r="Q196" s="80">
        <f t="shared" si="17"/>
        <v>29317.983</v>
      </c>
      <c r="AI196" s="1" t="s">
        <v>118</v>
      </c>
      <c r="AK196" s="1" t="s">
        <v>111</v>
      </c>
    </row>
    <row r="197" spans="1:37" x14ac:dyDescent="0.2">
      <c r="A197" s="29" t="s">
        <v>114</v>
      </c>
      <c r="C197" s="30">
        <v>44348.745999999999</v>
      </c>
      <c r="D197" s="30"/>
      <c r="E197" s="1">
        <f t="shared" si="14"/>
        <v>-211.9983682627097</v>
      </c>
      <c r="F197" s="1">
        <f t="shared" si="15"/>
        <v>-212</v>
      </c>
      <c r="G197" s="1">
        <f t="shared" si="16"/>
        <v>4.9983999997493811E-3</v>
      </c>
      <c r="I197" s="1">
        <f t="shared" si="19"/>
        <v>4.9983999997493811E-3</v>
      </c>
      <c r="Q197" s="80">
        <f t="shared" si="17"/>
        <v>29330.245999999999</v>
      </c>
      <c r="AG197" s="1">
        <v>16</v>
      </c>
      <c r="AI197" s="1" t="s">
        <v>70</v>
      </c>
      <c r="AK197" s="1" t="s">
        <v>71</v>
      </c>
    </row>
    <row r="198" spans="1:37" x14ac:dyDescent="0.2">
      <c r="A198" s="29" t="s">
        <v>142</v>
      </c>
      <c r="C198" s="30">
        <v>44382.42</v>
      </c>
      <c r="D198" s="30"/>
      <c r="E198" s="1">
        <f t="shared" si="14"/>
        <v>-201.0054262185686</v>
      </c>
      <c r="F198" s="1">
        <f t="shared" si="15"/>
        <v>-201</v>
      </c>
      <c r="G198" s="1">
        <f t="shared" si="16"/>
        <v>-1.66218000013032E-2</v>
      </c>
      <c r="I198" s="1">
        <f t="shared" si="19"/>
        <v>-1.66218000013032E-2</v>
      </c>
      <c r="Q198" s="80">
        <f t="shared" si="17"/>
        <v>29363.919999999998</v>
      </c>
      <c r="AE198" s="1" t="s">
        <v>90</v>
      </c>
      <c r="AK198" s="1" t="s">
        <v>137</v>
      </c>
    </row>
    <row r="199" spans="1:37" x14ac:dyDescent="0.2">
      <c r="A199" s="29" t="s">
        <v>143</v>
      </c>
      <c r="C199" s="30">
        <v>44382.440999999999</v>
      </c>
      <c r="D199" s="30"/>
      <c r="E199" s="1">
        <f t="shared" si="14"/>
        <v>-200.99857072819225</v>
      </c>
      <c r="F199" s="1">
        <f t="shared" si="15"/>
        <v>-201</v>
      </c>
      <c r="G199" s="1">
        <f t="shared" si="16"/>
        <v>4.3781999993370846E-3</v>
      </c>
      <c r="J199" s="1">
        <f>+G199</f>
        <v>4.3781999993370846E-3</v>
      </c>
      <c r="Q199" s="80">
        <f t="shared" si="17"/>
        <v>29363.940999999999</v>
      </c>
      <c r="AI199" s="1" t="s">
        <v>79</v>
      </c>
      <c r="AK199" s="1" t="s">
        <v>71</v>
      </c>
    </row>
    <row r="200" spans="1:37" x14ac:dyDescent="0.2">
      <c r="A200" s="29" t="s">
        <v>142</v>
      </c>
      <c r="C200" s="30">
        <v>44388.536</v>
      </c>
      <c r="D200" s="30"/>
      <c r="E200" s="1">
        <f t="shared" si="14"/>
        <v>-199.00884625949072</v>
      </c>
      <c r="F200" s="1">
        <f t="shared" si="15"/>
        <v>-199</v>
      </c>
      <c r="G200" s="1">
        <f t="shared" si="16"/>
        <v>-2.709820000018226E-2</v>
      </c>
      <c r="I200" s="1">
        <f>+G200</f>
        <v>-2.709820000018226E-2</v>
      </c>
      <c r="Q200" s="80">
        <f t="shared" si="17"/>
        <v>29370.036</v>
      </c>
      <c r="AE200" s="1" t="s">
        <v>100</v>
      </c>
      <c r="AF200" s="1" t="s">
        <v>126</v>
      </c>
      <c r="AI200" s="1" t="s">
        <v>118</v>
      </c>
      <c r="AK200" s="1" t="s">
        <v>111</v>
      </c>
    </row>
    <row r="201" spans="1:37" x14ac:dyDescent="0.2">
      <c r="A201" s="29" t="s">
        <v>114</v>
      </c>
      <c r="C201" s="30">
        <v>44593.802000000003</v>
      </c>
      <c r="D201" s="30"/>
      <c r="E201" s="1">
        <f t="shared" si="14"/>
        <v>-131.99936589978404</v>
      </c>
      <c r="F201" s="1">
        <f t="shared" si="15"/>
        <v>-132</v>
      </c>
      <c r="G201" s="1">
        <f t="shared" si="16"/>
        <v>1.94240000564605E-3</v>
      </c>
      <c r="I201" s="1">
        <f>+G201</f>
        <v>1.94240000564605E-3</v>
      </c>
      <c r="Q201" s="80">
        <f t="shared" si="17"/>
        <v>29575.302000000003</v>
      </c>
      <c r="AG201" s="1">
        <v>10</v>
      </c>
      <c r="AI201" s="1" t="s">
        <v>96</v>
      </c>
      <c r="AK201" s="1" t="s">
        <v>71</v>
      </c>
    </row>
    <row r="202" spans="1:37" x14ac:dyDescent="0.2">
      <c r="A202" s="29" t="s">
        <v>144</v>
      </c>
      <c r="C202" s="30">
        <v>44716.324000000001</v>
      </c>
      <c r="D202" s="30"/>
      <c r="E202" s="1">
        <f t="shared" si="14"/>
        <v>-92.001823429858845</v>
      </c>
      <c r="F202" s="1">
        <f t="shared" si="15"/>
        <v>-92</v>
      </c>
      <c r="G202" s="1">
        <f t="shared" si="16"/>
        <v>-5.5855999962659553E-3</v>
      </c>
      <c r="I202" s="1">
        <f>+G202</f>
        <v>-5.5855999962659553E-3</v>
      </c>
      <c r="Q202" s="80">
        <f t="shared" si="17"/>
        <v>29697.824000000001</v>
      </c>
      <c r="AE202" s="1" t="s">
        <v>100</v>
      </c>
      <c r="AF202" s="1" t="s">
        <v>71</v>
      </c>
      <c r="AI202" s="1" t="s">
        <v>145</v>
      </c>
      <c r="AK202" s="1" t="s">
        <v>111</v>
      </c>
    </row>
    <row r="203" spans="1:37" x14ac:dyDescent="0.2">
      <c r="A203" s="29" t="s">
        <v>114</v>
      </c>
      <c r="C203" s="30">
        <v>44734.714999999997</v>
      </c>
      <c r="D203" s="30"/>
      <c r="E203" s="1">
        <f t="shared" si="14"/>
        <v>-85.998046119953273</v>
      </c>
      <c r="F203" s="1">
        <f t="shared" si="15"/>
        <v>-86</v>
      </c>
      <c r="G203" s="1">
        <f t="shared" si="16"/>
        <v>5.9851999976672232E-3</v>
      </c>
      <c r="I203" s="1">
        <f>+G203</f>
        <v>5.9851999976672232E-3</v>
      </c>
      <c r="Q203" s="80">
        <f t="shared" si="17"/>
        <v>29716.214999999997</v>
      </c>
      <c r="AG203" s="1">
        <v>9</v>
      </c>
      <c r="AI203" s="1" t="s">
        <v>145</v>
      </c>
      <c r="AK203" s="1" t="s">
        <v>111</v>
      </c>
    </row>
    <row r="204" spans="1:37" x14ac:dyDescent="0.2">
      <c r="A204" s="29" t="s">
        <v>114</v>
      </c>
      <c r="C204" s="30">
        <v>44737.771999999997</v>
      </c>
      <c r="D204" s="30"/>
      <c r="E204" s="1">
        <f t="shared" si="14"/>
        <v>-85.000082592337066</v>
      </c>
      <c r="F204" s="1">
        <f t="shared" si="15"/>
        <v>-85</v>
      </c>
      <c r="G204" s="1">
        <f t="shared" si="16"/>
        <v>-2.5299999833805487E-4</v>
      </c>
      <c r="I204" s="1">
        <f>+G204</f>
        <v>-2.5299999833805487E-4</v>
      </c>
      <c r="Q204" s="80">
        <f t="shared" si="17"/>
        <v>29719.271999999997</v>
      </c>
      <c r="AG204" s="1">
        <v>13</v>
      </c>
      <c r="AK204" s="1" t="s">
        <v>137</v>
      </c>
    </row>
    <row r="205" spans="1:37" x14ac:dyDescent="0.2">
      <c r="A205" s="29" t="s">
        <v>146</v>
      </c>
      <c r="B205" s="2" t="s">
        <v>147</v>
      </c>
      <c r="C205" s="30">
        <v>44990.506500000003</v>
      </c>
      <c r="D205" s="30"/>
      <c r="E205" s="1">
        <f t="shared" si="14"/>
        <v>-2.4944191411546068</v>
      </c>
      <c r="F205" s="1">
        <f t="shared" si="15"/>
        <v>-2.5</v>
      </c>
      <c r="G205" s="1">
        <f t="shared" si="16"/>
        <v>1.709550000668969E-2</v>
      </c>
      <c r="J205" s="1">
        <f>+G205</f>
        <v>1.709550000668969E-2</v>
      </c>
      <c r="Q205" s="80">
        <f t="shared" si="17"/>
        <v>29972.006500000003</v>
      </c>
      <c r="AI205" s="1" t="s">
        <v>148</v>
      </c>
      <c r="AK205" s="1" t="s">
        <v>71</v>
      </c>
    </row>
    <row r="206" spans="1:37" x14ac:dyDescent="0.2">
      <c r="A206" s="29" t="s">
        <v>149</v>
      </c>
      <c r="C206" s="30">
        <v>44998.147499999999</v>
      </c>
      <c r="D206" s="30" t="s">
        <v>15</v>
      </c>
      <c r="E206" s="1">
        <f t="shared" si="14"/>
        <v>0</v>
      </c>
      <c r="F206" s="1">
        <f t="shared" si="15"/>
        <v>0</v>
      </c>
      <c r="G206" s="1">
        <f t="shared" si="16"/>
        <v>0</v>
      </c>
      <c r="J206" s="1">
        <f>+G206</f>
        <v>0</v>
      </c>
      <c r="Q206" s="80">
        <f t="shared" si="17"/>
        <v>29979.647499999999</v>
      </c>
      <c r="AG206" s="1">
        <v>32</v>
      </c>
      <c r="AI206" s="1" t="s">
        <v>70</v>
      </c>
      <c r="AK206" s="1" t="s">
        <v>71</v>
      </c>
    </row>
    <row r="207" spans="1:37" x14ac:dyDescent="0.2">
      <c r="A207" s="29" t="s">
        <v>150</v>
      </c>
      <c r="C207" s="30">
        <v>45007.338000000003</v>
      </c>
      <c r="D207" s="30"/>
      <c r="E207" s="1">
        <f t="shared" si="14"/>
        <v>3.0002563953414558</v>
      </c>
      <c r="F207" s="1">
        <f t="shared" si="15"/>
        <v>3</v>
      </c>
      <c r="G207" s="1">
        <f t="shared" si="16"/>
        <v>7.854000068618916E-4</v>
      </c>
      <c r="I207" s="1">
        <f>+G207</f>
        <v>7.854000068618916E-4</v>
      </c>
      <c r="Q207" s="80">
        <f t="shared" si="17"/>
        <v>29988.838000000003</v>
      </c>
      <c r="AK207" s="1" t="s">
        <v>137</v>
      </c>
    </row>
    <row r="208" spans="1:37" x14ac:dyDescent="0.2">
      <c r="A208" s="29" t="s">
        <v>146</v>
      </c>
      <c r="C208" s="30">
        <v>45016.522700000001</v>
      </c>
      <c r="D208" s="30"/>
      <c r="E208" s="1">
        <f t="shared" si="14"/>
        <v>5.9986193695293508</v>
      </c>
      <c r="F208" s="1">
        <f t="shared" si="15"/>
        <v>6</v>
      </c>
      <c r="G208" s="1">
        <f t="shared" si="16"/>
        <v>-4.2291999998269603E-3</v>
      </c>
      <c r="J208" s="1">
        <f>+G208</f>
        <v>-4.2291999998269603E-3</v>
      </c>
      <c r="Q208" s="80">
        <f t="shared" si="17"/>
        <v>29998.022700000001</v>
      </c>
      <c r="AI208" s="1" t="s">
        <v>151</v>
      </c>
      <c r="AK208" s="1" t="s">
        <v>111</v>
      </c>
    </row>
    <row r="209" spans="1:37" x14ac:dyDescent="0.2">
      <c r="A209" s="25" t="s">
        <v>152</v>
      </c>
      <c r="B209" s="26" t="s">
        <v>44</v>
      </c>
      <c r="C209" s="27">
        <v>45019.587099999997</v>
      </c>
      <c r="D209" s="30"/>
      <c r="E209" s="29">
        <f t="shared" si="14"/>
        <v>6.9989986413716974</v>
      </c>
      <c r="F209" s="1">
        <f t="shared" si="15"/>
        <v>7</v>
      </c>
      <c r="G209" s="1">
        <f t="shared" si="16"/>
        <v>-3.0674000008730218E-3</v>
      </c>
      <c r="J209" s="1">
        <f>+G209</f>
        <v>-3.0674000008730218E-3</v>
      </c>
      <c r="Q209" s="80">
        <f t="shared" si="17"/>
        <v>30001.087099999997</v>
      </c>
    </row>
    <row r="210" spans="1:37" x14ac:dyDescent="0.2">
      <c r="A210" s="29" t="s">
        <v>114</v>
      </c>
      <c r="C210" s="30">
        <v>45022.66</v>
      </c>
      <c r="D210" s="30"/>
      <c r="E210" s="1">
        <f t="shared" si="14"/>
        <v>8.0021527545603099</v>
      </c>
      <c r="F210" s="1">
        <f t="shared" si="15"/>
        <v>8</v>
      </c>
      <c r="G210" s="1">
        <f t="shared" si="16"/>
        <v>6.594400001631584E-3</v>
      </c>
      <c r="I210" s="1">
        <f>+G210</f>
        <v>6.594400001631584E-3</v>
      </c>
      <c r="Q210" s="80">
        <f t="shared" si="17"/>
        <v>30004.160000000003</v>
      </c>
      <c r="AI210" s="1" t="s">
        <v>148</v>
      </c>
      <c r="AK210" s="1" t="s">
        <v>71</v>
      </c>
    </row>
    <row r="211" spans="1:37" x14ac:dyDescent="0.2">
      <c r="A211" s="29" t="s">
        <v>153</v>
      </c>
      <c r="C211" s="30">
        <v>45056.336000000003</v>
      </c>
      <c r="D211" s="30"/>
      <c r="E211" s="1">
        <f t="shared" si="14"/>
        <v>18.995747702546883</v>
      </c>
      <c r="F211" s="1">
        <f t="shared" si="15"/>
        <v>19</v>
      </c>
      <c r="G211" s="1">
        <f t="shared" si="16"/>
        <v>-1.3025799999013543E-2</v>
      </c>
      <c r="I211" s="1">
        <f>+G211</f>
        <v>-1.3025799999013543E-2</v>
      </c>
      <c r="Q211" s="80">
        <f t="shared" si="17"/>
        <v>30037.836000000003</v>
      </c>
      <c r="AE211" s="1" t="s">
        <v>100</v>
      </c>
      <c r="AF211" s="1" t="s">
        <v>128</v>
      </c>
      <c r="AK211" s="1" t="s">
        <v>137</v>
      </c>
    </row>
    <row r="212" spans="1:37" x14ac:dyDescent="0.2">
      <c r="A212" s="29" t="s">
        <v>154</v>
      </c>
      <c r="C212" s="30">
        <v>45056.345000000001</v>
      </c>
      <c r="D212" s="30"/>
      <c r="E212" s="1">
        <f t="shared" si="14"/>
        <v>18.998685769850365</v>
      </c>
      <c r="F212" s="1">
        <f t="shared" si="15"/>
        <v>19</v>
      </c>
      <c r="G212" s="1">
        <f t="shared" si="16"/>
        <v>-4.0258000008179806E-3</v>
      </c>
      <c r="I212" s="1">
        <f>+G212</f>
        <v>-4.0258000008179806E-3</v>
      </c>
      <c r="Q212" s="80">
        <f t="shared" si="17"/>
        <v>30037.845000000001</v>
      </c>
      <c r="AE212" s="1" t="s">
        <v>90</v>
      </c>
      <c r="AG212" s="1">
        <v>9</v>
      </c>
      <c r="AK212" s="1" t="s">
        <v>137</v>
      </c>
    </row>
    <row r="213" spans="1:37" x14ac:dyDescent="0.2">
      <c r="A213" s="29" t="s">
        <v>155</v>
      </c>
      <c r="C213" s="30">
        <v>45056.345800000003</v>
      </c>
      <c r="D213" s="30"/>
      <c r="E213" s="1">
        <f t="shared" ref="E213:E276" si="20">+(C213-C$7)/C$8</f>
        <v>18.998946931389032</v>
      </c>
      <c r="F213" s="1">
        <f t="shared" ref="F213:F276" si="21">ROUND(2*E213,0)/2</f>
        <v>19</v>
      </c>
      <c r="G213" s="1">
        <f t="shared" ref="G213:G239" si="22">+C213-(C$7+F213*C$8)</f>
        <v>-3.2257999991998076E-3</v>
      </c>
      <c r="J213" s="1">
        <f>+G213</f>
        <v>-3.2257999991998076E-3</v>
      </c>
      <c r="Q213" s="80">
        <f t="shared" ref="Q213:Q276" si="23">+C213-15018.5</f>
        <v>30037.845800000003</v>
      </c>
      <c r="AE213" s="1" t="s">
        <v>90</v>
      </c>
      <c r="AG213" s="1">
        <v>14</v>
      </c>
      <c r="AI213" s="1" t="s">
        <v>145</v>
      </c>
      <c r="AK213" s="1" t="s">
        <v>111</v>
      </c>
    </row>
    <row r="214" spans="1:37" x14ac:dyDescent="0.2">
      <c r="A214" s="25" t="s">
        <v>156</v>
      </c>
      <c r="B214" s="26" t="s">
        <v>44</v>
      </c>
      <c r="C214" s="27">
        <v>45056.364999999998</v>
      </c>
      <c r="D214" s="30"/>
      <c r="E214" s="29">
        <f t="shared" si="20"/>
        <v>19.00521480830281</v>
      </c>
      <c r="F214" s="1">
        <f t="shared" si="21"/>
        <v>19</v>
      </c>
      <c r="G214" s="1">
        <f t="shared" si="22"/>
        <v>1.5974199995980598E-2</v>
      </c>
      <c r="I214" s="1">
        <f>+G214</f>
        <v>1.5974199995980598E-2</v>
      </c>
      <c r="Q214" s="80">
        <f t="shared" si="23"/>
        <v>30037.864999999998</v>
      </c>
    </row>
    <row r="215" spans="1:37" x14ac:dyDescent="0.2">
      <c r="A215" s="25" t="s">
        <v>152</v>
      </c>
      <c r="B215" s="26" t="s">
        <v>44</v>
      </c>
      <c r="C215" s="27">
        <v>45065.534200000002</v>
      </c>
      <c r="D215" s="30"/>
      <c r="E215" s="29">
        <f t="shared" si="20"/>
        <v>21.998517777691188</v>
      </c>
      <c r="F215" s="1">
        <f t="shared" si="21"/>
        <v>22</v>
      </c>
      <c r="G215" s="1">
        <f t="shared" si="22"/>
        <v>-4.5403999974951148E-3</v>
      </c>
      <c r="J215" s="1">
        <f>+G215</f>
        <v>-4.5403999974951148E-3</v>
      </c>
      <c r="Q215" s="80">
        <f t="shared" si="23"/>
        <v>30047.034200000002</v>
      </c>
      <c r="AG215" s="1">
        <v>11</v>
      </c>
    </row>
    <row r="216" spans="1:37" x14ac:dyDescent="0.2">
      <c r="A216" s="29" t="s">
        <v>114</v>
      </c>
      <c r="C216" s="30">
        <v>45077.794000000002</v>
      </c>
      <c r="D216" s="30"/>
      <c r="E216" s="1">
        <f t="shared" si="20"/>
        <v>26.000753059296063</v>
      </c>
      <c r="F216" s="1">
        <f t="shared" si="21"/>
        <v>26</v>
      </c>
      <c r="G216" s="1">
        <f t="shared" si="22"/>
        <v>2.3068000009516254E-3</v>
      </c>
      <c r="I216" s="1">
        <f>+G216</f>
        <v>2.3068000009516254E-3</v>
      </c>
      <c r="Q216" s="80">
        <f t="shared" si="23"/>
        <v>30059.294000000002</v>
      </c>
      <c r="AG216" s="1">
        <v>9</v>
      </c>
      <c r="AK216" s="1" t="s">
        <v>137</v>
      </c>
    </row>
    <row r="217" spans="1:37" x14ac:dyDescent="0.2">
      <c r="A217" s="25" t="s">
        <v>152</v>
      </c>
      <c r="B217" s="26" t="s">
        <v>44</v>
      </c>
      <c r="C217" s="27">
        <v>45105.355000000003</v>
      </c>
      <c r="D217" s="30"/>
      <c r="E217" s="29">
        <f t="shared" si="20"/>
        <v>34.99809450012868</v>
      </c>
      <c r="F217" s="1">
        <f t="shared" si="21"/>
        <v>35</v>
      </c>
      <c r="G217" s="1">
        <f t="shared" si="22"/>
        <v>-5.836999996972736E-3</v>
      </c>
      <c r="I217" s="1">
        <f>+G217</f>
        <v>-5.836999996972736E-3</v>
      </c>
      <c r="Q217" s="80">
        <f t="shared" si="23"/>
        <v>30086.855000000003</v>
      </c>
    </row>
    <row r="218" spans="1:37" x14ac:dyDescent="0.2">
      <c r="A218" s="29" t="s">
        <v>155</v>
      </c>
      <c r="C218" s="30">
        <v>45105.356200000002</v>
      </c>
      <c r="D218" s="30"/>
      <c r="E218" s="1">
        <f t="shared" si="20"/>
        <v>34.998486242435497</v>
      </c>
      <c r="F218" s="1">
        <f t="shared" si="21"/>
        <v>35</v>
      </c>
      <c r="G218" s="1">
        <f t="shared" si="22"/>
        <v>-4.6369999981834553E-3</v>
      </c>
      <c r="J218" s="1">
        <f>+G218</f>
        <v>-4.6369999981834553E-3</v>
      </c>
      <c r="Q218" s="80">
        <f t="shared" si="23"/>
        <v>30086.856200000002</v>
      </c>
      <c r="AE218" s="1" t="s">
        <v>90</v>
      </c>
      <c r="AG218" s="1">
        <v>13</v>
      </c>
      <c r="AI218" s="1" t="s">
        <v>96</v>
      </c>
      <c r="AK218" s="1" t="s">
        <v>71</v>
      </c>
    </row>
    <row r="219" spans="1:37" x14ac:dyDescent="0.2">
      <c r="A219" s="29" t="s">
        <v>153</v>
      </c>
      <c r="C219" s="30">
        <v>45105.366999999998</v>
      </c>
      <c r="D219" s="30"/>
      <c r="E219" s="1">
        <f t="shared" si="20"/>
        <v>35.002011923199198</v>
      </c>
      <c r="F219" s="1">
        <f t="shared" si="21"/>
        <v>35</v>
      </c>
      <c r="G219" s="1">
        <f t="shared" si="22"/>
        <v>6.1629999981960282E-3</v>
      </c>
      <c r="I219" s="1">
        <f t="shared" ref="I219:I226" si="24">+G219</f>
        <v>6.1629999981960282E-3</v>
      </c>
      <c r="Q219" s="80">
        <f t="shared" si="23"/>
        <v>30086.866999999998</v>
      </c>
      <c r="AE219" s="1" t="s">
        <v>90</v>
      </c>
      <c r="AG219" s="1">
        <v>14</v>
      </c>
      <c r="AK219" s="1" t="s">
        <v>137</v>
      </c>
    </row>
    <row r="220" spans="1:37" x14ac:dyDescent="0.2">
      <c r="A220" s="29" t="s">
        <v>157</v>
      </c>
      <c r="C220" s="30">
        <v>45105.368000000002</v>
      </c>
      <c r="D220" s="30"/>
      <c r="E220" s="1">
        <f t="shared" si="20"/>
        <v>35.002338375123124</v>
      </c>
      <c r="F220" s="1">
        <f t="shared" si="21"/>
        <v>35</v>
      </c>
      <c r="G220" s="1">
        <f t="shared" si="22"/>
        <v>7.1630000020377338E-3</v>
      </c>
      <c r="I220" s="1">
        <f t="shared" si="24"/>
        <v>7.1630000020377338E-3</v>
      </c>
      <c r="Q220" s="80">
        <f t="shared" si="23"/>
        <v>30086.868000000002</v>
      </c>
      <c r="AE220" s="1" t="s">
        <v>90</v>
      </c>
      <c r="AG220" s="1">
        <v>26</v>
      </c>
      <c r="AI220" s="1" t="s">
        <v>158</v>
      </c>
      <c r="AK220" s="1" t="s">
        <v>71</v>
      </c>
    </row>
    <row r="221" spans="1:37" x14ac:dyDescent="0.2">
      <c r="A221" s="29" t="s">
        <v>159</v>
      </c>
      <c r="C221" s="30">
        <v>45108.419000000002</v>
      </c>
      <c r="D221" s="30"/>
      <c r="E221" s="1">
        <f t="shared" si="20"/>
        <v>35.998343191202878</v>
      </c>
      <c r="F221" s="1">
        <f t="shared" si="21"/>
        <v>36</v>
      </c>
      <c r="G221" s="1">
        <f t="shared" si="22"/>
        <v>-5.0751999951899052E-3</v>
      </c>
      <c r="I221" s="1">
        <f t="shared" si="24"/>
        <v>-5.0751999951899052E-3</v>
      </c>
      <c r="Q221" s="80">
        <f t="shared" si="23"/>
        <v>30089.919000000002</v>
      </c>
      <c r="AI221" s="1" t="s">
        <v>160</v>
      </c>
      <c r="AK221" s="1" t="s">
        <v>71</v>
      </c>
    </row>
    <row r="222" spans="1:37" x14ac:dyDescent="0.2">
      <c r="A222" s="29" t="s">
        <v>153</v>
      </c>
      <c r="C222" s="30">
        <v>45111.485000000001</v>
      </c>
      <c r="D222" s="30"/>
      <c r="E222" s="1">
        <f t="shared" si="20"/>
        <v>36.99924478612256</v>
      </c>
      <c r="F222" s="1">
        <f t="shared" si="21"/>
        <v>37</v>
      </c>
      <c r="G222" s="1">
        <f t="shared" si="22"/>
        <v>-2.3134000002755783E-3</v>
      </c>
      <c r="I222" s="1">
        <f t="shared" si="24"/>
        <v>-2.3134000002755783E-3</v>
      </c>
      <c r="Q222" s="80">
        <f t="shared" si="23"/>
        <v>30092.985000000001</v>
      </c>
      <c r="AI222" s="1" t="s">
        <v>118</v>
      </c>
      <c r="AK222" s="1" t="s">
        <v>111</v>
      </c>
    </row>
    <row r="223" spans="1:37" x14ac:dyDescent="0.2">
      <c r="A223" s="29" t="s">
        <v>114</v>
      </c>
      <c r="C223" s="30">
        <v>45463.754999999997</v>
      </c>
      <c r="D223" s="30"/>
      <c r="E223" s="1">
        <f t="shared" si="20"/>
        <v>151.99846358667057</v>
      </c>
      <c r="F223" s="1">
        <f t="shared" si="21"/>
        <v>152</v>
      </c>
      <c r="G223" s="1">
        <f t="shared" si="22"/>
        <v>-4.706400002760347E-3</v>
      </c>
      <c r="I223" s="1">
        <f t="shared" si="24"/>
        <v>-4.706400002760347E-3</v>
      </c>
      <c r="Q223" s="80">
        <f t="shared" si="23"/>
        <v>30445.254999999997</v>
      </c>
      <c r="AG223" s="1">
        <v>10</v>
      </c>
      <c r="AI223" s="1" t="s">
        <v>145</v>
      </c>
      <c r="AK223" s="1" t="s">
        <v>111</v>
      </c>
    </row>
    <row r="224" spans="1:37" x14ac:dyDescent="0.2">
      <c r="A224" s="29" t="s">
        <v>114</v>
      </c>
      <c r="C224" s="30">
        <v>45751.707999999999</v>
      </c>
      <c r="D224" s="30"/>
      <c r="E224" s="1">
        <f t="shared" si="20"/>
        <v>246.0012740765637</v>
      </c>
      <c r="F224" s="1">
        <f t="shared" si="21"/>
        <v>246</v>
      </c>
      <c r="G224" s="1">
        <f t="shared" si="22"/>
        <v>3.9028000028338283E-3</v>
      </c>
      <c r="I224" s="1">
        <f t="shared" si="24"/>
        <v>3.9028000028338283E-3</v>
      </c>
      <c r="Q224" s="80">
        <f t="shared" si="23"/>
        <v>30733.207999999999</v>
      </c>
      <c r="AG224" s="1">
        <v>10</v>
      </c>
      <c r="AI224" s="1" t="s">
        <v>145</v>
      </c>
      <c r="AK224" s="1" t="s">
        <v>111</v>
      </c>
    </row>
    <row r="225" spans="1:37" x14ac:dyDescent="0.2">
      <c r="A225" s="29" t="s">
        <v>114</v>
      </c>
      <c r="C225" s="30">
        <v>45754.771999999997</v>
      </c>
      <c r="D225" s="30"/>
      <c r="E225" s="1">
        <f t="shared" si="20"/>
        <v>247.00152276763791</v>
      </c>
      <c r="F225" s="1">
        <f t="shared" si="21"/>
        <v>247</v>
      </c>
      <c r="G225" s="1">
        <f t="shared" si="22"/>
        <v>4.6645999973407015E-3</v>
      </c>
      <c r="I225" s="1">
        <f t="shared" si="24"/>
        <v>4.6645999973407015E-3</v>
      </c>
      <c r="Q225" s="80">
        <f t="shared" si="23"/>
        <v>30736.271999999997</v>
      </c>
      <c r="AI225" s="1" t="s">
        <v>118</v>
      </c>
      <c r="AK225" s="1" t="s">
        <v>111</v>
      </c>
    </row>
    <row r="226" spans="1:37" x14ac:dyDescent="0.2">
      <c r="A226" s="29" t="s">
        <v>114</v>
      </c>
      <c r="C226" s="30">
        <v>45797.671000000002</v>
      </c>
      <c r="D226" s="30"/>
      <c r="E226" s="1">
        <f t="shared" si="20"/>
        <v>261.0059837984532</v>
      </c>
      <c r="F226" s="1">
        <f t="shared" si="21"/>
        <v>261</v>
      </c>
      <c r="G226" s="1">
        <f t="shared" si="22"/>
        <v>1.8329800004721619E-2</v>
      </c>
      <c r="I226" s="1">
        <f t="shared" si="24"/>
        <v>1.8329800004721619E-2</v>
      </c>
      <c r="Q226" s="80">
        <f t="shared" si="23"/>
        <v>30779.171000000002</v>
      </c>
      <c r="AK226" s="1" t="s">
        <v>137</v>
      </c>
    </row>
    <row r="227" spans="1:37" x14ac:dyDescent="0.2">
      <c r="A227" s="29" t="s">
        <v>146</v>
      </c>
      <c r="C227" s="30">
        <v>46082.526899999997</v>
      </c>
      <c r="D227" s="30"/>
      <c r="E227" s="1">
        <f t="shared" si="20"/>
        <v>353.99774003862905</v>
      </c>
      <c r="F227" s="1">
        <f t="shared" si="21"/>
        <v>354</v>
      </c>
      <c r="G227" s="1">
        <f t="shared" si="22"/>
        <v>-6.9227999993017875E-3</v>
      </c>
      <c r="J227" s="1">
        <f>+G227</f>
        <v>-6.9227999993017875E-3</v>
      </c>
      <c r="Q227" s="80">
        <f t="shared" si="23"/>
        <v>31064.026899999997</v>
      </c>
      <c r="AI227" s="1" t="s">
        <v>118</v>
      </c>
      <c r="AK227" s="1" t="s">
        <v>111</v>
      </c>
    </row>
    <row r="228" spans="1:37" x14ac:dyDescent="0.2">
      <c r="A228" s="29" t="s">
        <v>114</v>
      </c>
      <c r="C228" s="30">
        <v>46091.731</v>
      </c>
      <c r="D228" s="30"/>
      <c r="E228" s="1">
        <f t="shared" si="20"/>
        <v>357.00243618011837</v>
      </c>
      <c r="F228" s="1">
        <f t="shared" si="21"/>
        <v>357</v>
      </c>
      <c r="G228" s="1">
        <f t="shared" si="22"/>
        <v>7.4625999986892566E-3</v>
      </c>
      <c r="I228" s="1">
        <f>+G228</f>
        <v>7.4625999986892566E-3</v>
      </c>
      <c r="Q228" s="80">
        <f t="shared" si="23"/>
        <v>31073.231</v>
      </c>
      <c r="AK228" s="1" t="s">
        <v>137</v>
      </c>
    </row>
    <row r="229" spans="1:37" x14ac:dyDescent="0.2">
      <c r="A229" s="29" t="s">
        <v>161</v>
      </c>
      <c r="C229" s="30">
        <v>46122.372000000003</v>
      </c>
      <c r="D229" s="30"/>
      <c r="E229" s="1">
        <f t="shared" si="20"/>
        <v>367.00524954278904</v>
      </c>
      <c r="F229" s="1">
        <f t="shared" si="21"/>
        <v>367</v>
      </c>
      <c r="G229" s="1">
        <f t="shared" si="22"/>
        <v>1.6080600005807355E-2</v>
      </c>
      <c r="J229" s="1">
        <f>+G229</f>
        <v>1.6080600005807355E-2</v>
      </c>
      <c r="Q229" s="80">
        <f t="shared" si="23"/>
        <v>31103.872000000003</v>
      </c>
      <c r="AE229" s="1" t="s">
        <v>90</v>
      </c>
      <c r="AI229" s="1" t="s">
        <v>145</v>
      </c>
      <c r="AK229" s="1" t="s">
        <v>111</v>
      </c>
    </row>
    <row r="230" spans="1:37" x14ac:dyDescent="0.2">
      <c r="A230" s="35" t="s">
        <v>162</v>
      </c>
      <c r="B230" s="36" t="s">
        <v>44</v>
      </c>
      <c r="C230" s="30">
        <v>46128.489800000003</v>
      </c>
      <c r="D230" s="33">
        <v>6.9999999999999999E-4</v>
      </c>
      <c r="E230" s="1">
        <f t="shared" si="20"/>
        <v>369.00241711532715</v>
      </c>
      <c r="F230" s="1">
        <f t="shared" si="21"/>
        <v>369</v>
      </c>
      <c r="G230" s="1">
        <f t="shared" si="22"/>
        <v>7.4042000051122159E-3</v>
      </c>
      <c r="J230" s="1">
        <f>+G230</f>
        <v>7.4042000051122159E-3</v>
      </c>
      <c r="Q230" s="80">
        <f t="shared" si="23"/>
        <v>31109.989800000003</v>
      </c>
    </row>
    <row r="231" spans="1:37" x14ac:dyDescent="0.2">
      <c r="A231" s="29" t="s">
        <v>114</v>
      </c>
      <c r="C231" s="30">
        <v>46134.622000000003</v>
      </c>
      <c r="D231" s="30"/>
      <c r="E231" s="1">
        <f t="shared" si="20"/>
        <v>371.00428559555178</v>
      </c>
      <c r="F231" s="1">
        <f t="shared" si="21"/>
        <v>371</v>
      </c>
      <c r="G231" s="1">
        <f t="shared" si="22"/>
        <v>1.312780000444036E-2</v>
      </c>
      <c r="I231" s="1">
        <f>+G231</f>
        <v>1.312780000444036E-2</v>
      </c>
      <c r="Q231" s="80">
        <f t="shared" si="23"/>
        <v>31116.122000000003</v>
      </c>
      <c r="AG231" s="1">
        <v>11</v>
      </c>
      <c r="AI231" s="1" t="s">
        <v>145</v>
      </c>
      <c r="AK231" s="1" t="s">
        <v>111</v>
      </c>
    </row>
    <row r="232" spans="1:37" x14ac:dyDescent="0.2">
      <c r="A232" s="29" t="s">
        <v>114</v>
      </c>
      <c r="C232" s="30">
        <v>46140.752</v>
      </c>
      <c r="D232" s="30"/>
      <c r="E232" s="1">
        <f t="shared" si="20"/>
        <v>373.00543588154568</v>
      </c>
      <c r="F232" s="1">
        <f t="shared" si="21"/>
        <v>373</v>
      </c>
      <c r="G232" s="1">
        <f t="shared" si="22"/>
        <v>1.6651400001137517E-2</v>
      </c>
      <c r="I232" s="1">
        <f>+G232</f>
        <v>1.6651400001137517E-2</v>
      </c>
      <c r="Q232" s="80">
        <f t="shared" si="23"/>
        <v>31122.252</v>
      </c>
      <c r="AE232" s="1" t="s">
        <v>90</v>
      </c>
      <c r="AG232" s="1">
        <v>6</v>
      </c>
      <c r="AK232" s="1" t="s">
        <v>137</v>
      </c>
    </row>
    <row r="233" spans="1:37" x14ac:dyDescent="0.2">
      <c r="A233" s="29" t="s">
        <v>161</v>
      </c>
      <c r="C233" s="30">
        <v>46171.394999999997</v>
      </c>
      <c r="D233" s="30"/>
      <c r="E233" s="1">
        <f t="shared" si="20"/>
        <v>383.00890214805946</v>
      </c>
      <c r="F233" s="1">
        <f t="shared" si="21"/>
        <v>383</v>
      </c>
      <c r="G233" s="1">
        <f t="shared" si="22"/>
        <v>2.7269399994111154E-2</v>
      </c>
      <c r="J233" s="1">
        <f>+G233</f>
        <v>2.7269399994111154E-2</v>
      </c>
      <c r="Q233" s="80">
        <f t="shared" si="23"/>
        <v>31152.894999999997</v>
      </c>
      <c r="AE233" s="1" t="s">
        <v>90</v>
      </c>
      <c r="AK233" s="1" t="s">
        <v>137</v>
      </c>
    </row>
    <row r="234" spans="1:37" x14ac:dyDescent="0.2">
      <c r="A234" s="25" t="s">
        <v>163</v>
      </c>
      <c r="B234" s="26" t="s">
        <v>44</v>
      </c>
      <c r="C234" s="27">
        <v>46177.502</v>
      </c>
      <c r="D234" s="30"/>
      <c r="E234" s="29">
        <f t="shared" si="20"/>
        <v>385.00254403983382</v>
      </c>
      <c r="F234" s="1">
        <f t="shared" si="21"/>
        <v>385</v>
      </c>
      <c r="G234" s="1">
        <f t="shared" si="22"/>
        <v>7.7930000043124892E-3</v>
      </c>
      <c r="I234" s="1">
        <f t="shared" ref="I234:I239" si="25">+G234</f>
        <v>7.7930000043124892E-3</v>
      </c>
      <c r="Q234" s="80">
        <f t="shared" si="23"/>
        <v>31159.002</v>
      </c>
    </row>
    <row r="235" spans="1:37" x14ac:dyDescent="0.2">
      <c r="A235" s="25" t="s">
        <v>86</v>
      </c>
      <c r="B235" s="26" t="s">
        <v>44</v>
      </c>
      <c r="C235" s="27">
        <v>46208.13</v>
      </c>
      <c r="D235" s="30"/>
      <c r="E235" s="29">
        <f t="shared" si="20"/>
        <v>395.0011135275077</v>
      </c>
      <c r="F235" s="1">
        <f t="shared" si="21"/>
        <v>395</v>
      </c>
      <c r="G235" s="1">
        <f t="shared" si="22"/>
        <v>3.4109999978682026E-3</v>
      </c>
      <c r="I235" s="1">
        <f t="shared" si="25"/>
        <v>3.4109999978682026E-3</v>
      </c>
      <c r="Q235" s="80">
        <f t="shared" si="23"/>
        <v>31189.629999999997</v>
      </c>
    </row>
    <row r="236" spans="1:37" x14ac:dyDescent="0.2">
      <c r="A236" s="25" t="s">
        <v>164</v>
      </c>
      <c r="B236" s="26" t="s">
        <v>44</v>
      </c>
      <c r="C236" s="27">
        <v>46508.332999999999</v>
      </c>
      <c r="D236" s="30"/>
      <c r="E236" s="29">
        <f t="shared" si="20"/>
        <v>493.00296007016357</v>
      </c>
      <c r="F236" s="1">
        <f t="shared" si="21"/>
        <v>493</v>
      </c>
      <c r="G236" s="1">
        <f t="shared" si="22"/>
        <v>9.0674000020953827E-3</v>
      </c>
      <c r="I236" s="1">
        <f t="shared" si="25"/>
        <v>9.0674000020953827E-3</v>
      </c>
      <c r="Q236" s="80">
        <f t="shared" si="23"/>
        <v>31489.832999999999</v>
      </c>
      <c r="AF236" s="2"/>
      <c r="AG236" s="1">
        <v>14</v>
      </c>
    </row>
    <row r="237" spans="1:37" x14ac:dyDescent="0.2">
      <c r="A237" s="29" t="s">
        <v>165</v>
      </c>
      <c r="B237" s="37"/>
      <c r="C237" s="28">
        <v>46566.535000000003</v>
      </c>
      <c r="D237" s="28"/>
      <c r="E237" s="29">
        <f t="shared" si="20"/>
        <v>512.00311487366685</v>
      </c>
      <c r="F237" s="1">
        <f t="shared" si="21"/>
        <v>512</v>
      </c>
      <c r="G237" s="1">
        <f t="shared" si="22"/>
        <v>9.5416000040131621E-3</v>
      </c>
      <c r="I237" s="1">
        <f t="shared" si="25"/>
        <v>9.5416000040131621E-3</v>
      </c>
      <c r="Q237" s="80">
        <f t="shared" si="23"/>
        <v>31548.035000000003</v>
      </c>
      <c r="AE237" s="1" t="s">
        <v>100</v>
      </c>
      <c r="AF237" s="1" t="s">
        <v>166</v>
      </c>
      <c r="AI237" s="1" t="s">
        <v>110</v>
      </c>
      <c r="AK237" s="1" t="s">
        <v>111</v>
      </c>
    </row>
    <row r="238" spans="1:37" x14ac:dyDescent="0.2">
      <c r="A238" s="29" t="s">
        <v>114</v>
      </c>
      <c r="B238" s="37"/>
      <c r="C238" s="28">
        <v>46575.733</v>
      </c>
      <c r="D238" s="28"/>
      <c r="E238" s="29">
        <f t="shared" si="20"/>
        <v>515.00581965842593</v>
      </c>
      <c r="F238" s="1">
        <f t="shared" si="21"/>
        <v>515</v>
      </c>
      <c r="G238" s="1">
        <f t="shared" si="22"/>
        <v>1.7827000003308058E-2</v>
      </c>
      <c r="I238" s="1">
        <f t="shared" si="25"/>
        <v>1.7827000003308058E-2</v>
      </c>
      <c r="Q238" s="80">
        <f t="shared" si="23"/>
        <v>31557.233</v>
      </c>
      <c r="AE238" s="1" t="s">
        <v>90</v>
      </c>
      <c r="AG238" s="1">
        <v>8</v>
      </c>
      <c r="AK238" s="1" t="s">
        <v>137</v>
      </c>
    </row>
    <row r="239" spans="1:37" x14ac:dyDescent="0.2">
      <c r="A239" s="29" t="s">
        <v>165</v>
      </c>
      <c r="B239" s="37"/>
      <c r="C239" s="28">
        <v>46802.427000000003</v>
      </c>
      <c r="D239" s="28"/>
      <c r="E239" s="29">
        <f t="shared" si="20"/>
        <v>589.01051181720186</v>
      </c>
      <c r="F239" s="1">
        <f t="shared" si="21"/>
        <v>589</v>
      </c>
      <c r="G239" s="1">
        <f t="shared" si="22"/>
        <v>3.2200200002989732E-2</v>
      </c>
      <c r="I239" s="1">
        <f t="shared" si="25"/>
        <v>3.2200200002989732E-2</v>
      </c>
      <c r="Q239" s="80">
        <f t="shared" si="23"/>
        <v>31783.927000000003</v>
      </c>
      <c r="AE239" s="1" t="s">
        <v>90</v>
      </c>
      <c r="AG239" s="1">
        <v>9</v>
      </c>
      <c r="AI239" s="1" t="s">
        <v>118</v>
      </c>
      <c r="AK239" s="1" t="s">
        <v>111</v>
      </c>
    </row>
    <row r="240" spans="1:37" x14ac:dyDescent="0.2">
      <c r="A240" s="34" t="s">
        <v>161</v>
      </c>
      <c r="B240" s="38" t="s">
        <v>44</v>
      </c>
      <c r="C240" s="34">
        <v>46803.520799999998</v>
      </c>
      <c r="D240" s="34" t="s">
        <v>167</v>
      </c>
      <c r="E240" s="29">
        <f t="shared" si="20"/>
        <v>589.36758493022171</v>
      </c>
      <c r="F240" s="1">
        <f t="shared" si="21"/>
        <v>589.5</v>
      </c>
      <c r="Q240" s="80">
        <f t="shared" si="23"/>
        <v>31785.020799999998</v>
      </c>
      <c r="U240" s="1">
        <f>+C240-(C$7+F240*C$8)</f>
        <v>-0.40561890000390122</v>
      </c>
    </row>
    <row r="241" spans="1:37" x14ac:dyDescent="0.2">
      <c r="A241" s="29" t="s">
        <v>114</v>
      </c>
      <c r="B241" s="37"/>
      <c r="C241" s="28">
        <v>46814.682000000001</v>
      </c>
      <c r="D241" s="28"/>
      <c r="E241" s="29">
        <f t="shared" si="20"/>
        <v>593.01118012957716</v>
      </c>
      <c r="F241" s="1">
        <f t="shared" si="21"/>
        <v>593</v>
      </c>
      <c r="G241" s="1">
        <f t="shared" ref="G241:G248" si="26">+C241-(C$7+F241*C$8)</f>
        <v>3.4247399999003392E-2</v>
      </c>
      <c r="I241" s="1">
        <f>+G241</f>
        <v>3.4247399999003392E-2</v>
      </c>
      <c r="Q241" s="80">
        <f t="shared" si="23"/>
        <v>31796.182000000001</v>
      </c>
      <c r="AE241" s="1" t="s">
        <v>90</v>
      </c>
      <c r="AI241" s="1" t="s">
        <v>110</v>
      </c>
      <c r="AK241" s="1" t="s">
        <v>111</v>
      </c>
    </row>
    <row r="242" spans="1:37" x14ac:dyDescent="0.2">
      <c r="A242" s="29" t="s">
        <v>114</v>
      </c>
      <c r="B242" s="37"/>
      <c r="C242" s="28">
        <v>46820.798999999999</v>
      </c>
      <c r="D242" s="28"/>
      <c r="E242" s="29">
        <f t="shared" si="20"/>
        <v>595.00808654057664</v>
      </c>
      <c r="F242" s="1">
        <f t="shared" si="21"/>
        <v>595</v>
      </c>
      <c r="G242" s="1">
        <f t="shared" si="26"/>
        <v>2.477099999669008E-2</v>
      </c>
      <c r="I242" s="1">
        <f>+G242</f>
        <v>2.477099999669008E-2</v>
      </c>
      <c r="Q242" s="80">
        <f t="shared" si="23"/>
        <v>31802.298999999999</v>
      </c>
      <c r="AE242" s="1" t="s">
        <v>90</v>
      </c>
      <c r="AG242" s="1">
        <v>13</v>
      </c>
      <c r="AI242" s="1" t="s">
        <v>118</v>
      </c>
      <c r="AK242" s="1" t="s">
        <v>111</v>
      </c>
    </row>
    <row r="243" spans="1:37" x14ac:dyDescent="0.2">
      <c r="A243" s="29" t="s">
        <v>114</v>
      </c>
      <c r="B243" s="37"/>
      <c r="C243" s="28">
        <v>46820.803999999996</v>
      </c>
      <c r="D243" s="28"/>
      <c r="E243" s="29">
        <f t="shared" si="20"/>
        <v>595.00971880018915</v>
      </c>
      <c r="F243" s="1">
        <f t="shared" si="21"/>
        <v>595</v>
      </c>
      <c r="G243" s="1">
        <f t="shared" si="26"/>
        <v>2.9770999994070735E-2</v>
      </c>
      <c r="I243" s="1">
        <f>+G243</f>
        <v>2.9770999994070735E-2</v>
      </c>
      <c r="Q243" s="80">
        <f t="shared" si="23"/>
        <v>31802.303999999996</v>
      </c>
      <c r="AE243" s="1" t="s">
        <v>90</v>
      </c>
      <c r="AG243" s="1">
        <v>9</v>
      </c>
      <c r="AI243" s="1" t="s">
        <v>168</v>
      </c>
      <c r="AK243" s="1" t="s">
        <v>111</v>
      </c>
    </row>
    <row r="244" spans="1:37" x14ac:dyDescent="0.2">
      <c r="A244" s="25" t="s">
        <v>169</v>
      </c>
      <c r="B244" s="26" t="s">
        <v>44</v>
      </c>
      <c r="C244" s="27">
        <v>46851.438399999999</v>
      </c>
      <c r="D244" s="30"/>
      <c r="E244" s="29">
        <f t="shared" si="20"/>
        <v>605.01037758016992</v>
      </c>
      <c r="F244" s="1">
        <f t="shared" si="21"/>
        <v>605</v>
      </c>
      <c r="G244" s="1">
        <f t="shared" si="26"/>
        <v>3.1789000000571832E-2</v>
      </c>
      <c r="J244" s="1">
        <f>+G244</f>
        <v>3.1789000000571832E-2</v>
      </c>
      <c r="Q244" s="80">
        <f t="shared" si="23"/>
        <v>31832.938399999999</v>
      </c>
    </row>
    <row r="245" spans="1:37" x14ac:dyDescent="0.2">
      <c r="A245" s="29" t="s">
        <v>114</v>
      </c>
      <c r="B245" s="37"/>
      <c r="C245" s="28">
        <v>46860.631999999998</v>
      </c>
      <c r="D245" s="28"/>
      <c r="E245" s="29">
        <f t="shared" si="20"/>
        <v>608.01164597646982</v>
      </c>
      <c r="F245" s="1">
        <f t="shared" si="21"/>
        <v>608</v>
      </c>
      <c r="G245" s="1">
        <f t="shared" si="26"/>
        <v>3.5674400001880713E-2</v>
      </c>
      <c r="I245" s="1">
        <f>+G245</f>
        <v>3.5674400001880713E-2</v>
      </c>
      <c r="Q245" s="80">
        <f t="shared" si="23"/>
        <v>31842.131999999998</v>
      </c>
      <c r="AE245" s="1" t="s">
        <v>90</v>
      </c>
      <c r="AG245" s="1">
        <v>19</v>
      </c>
      <c r="AK245" s="1" t="s">
        <v>137</v>
      </c>
    </row>
    <row r="246" spans="1:37" x14ac:dyDescent="0.2">
      <c r="A246" s="29" t="s">
        <v>170</v>
      </c>
      <c r="B246" s="37"/>
      <c r="C246" s="28">
        <v>46872.887000000002</v>
      </c>
      <c r="D246" s="28"/>
      <c r="E246" s="29">
        <f t="shared" si="20"/>
        <v>612.01231428884751</v>
      </c>
      <c r="F246" s="1">
        <f t="shared" si="21"/>
        <v>612</v>
      </c>
      <c r="G246" s="1">
        <f t="shared" si="26"/>
        <v>3.772160000517033E-2</v>
      </c>
      <c r="I246" s="1">
        <f>+G246</f>
        <v>3.772160000517033E-2</v>
      </c>
      <c r="Q246" s="80">
        <f t="shared" si="23"/>
        <v>31854.387000000002</v>
      </c>
      <c r="AE246" s="1" t="s">
        <v>90</v>
      </c>
      <c r="AK246" s="1" t="s">
        <v>137</v>
      </c>
    </row>
    <row r="247" spans="1:37" x14ac:dyDescent="0.2">
      <c r="A247" s="29" t="s">
        <v>170</v>
      </c>
      <c r="B247" s="37"/>
      <c r="C247" s="28">
        <v>46903.504999999997</v>
      </c>
      <c r="D247" s="28"/>
      <c r="E247" s="29">
        <f t="shared" si="20"/>
        <v>622.00761925729387</v>
      </c>
      <c r="F247" s="1">
        <f t="shared" si="21"/>
        <v>622</v>
      </c>
      <c r="G247" s="1">
        <f t="shared" si="26"/>
        <v>2.3339599996688776E-2</v>
      </c>
      <c r="I247" s="1">
        <f>+G247</f>
        <v>2.3339599996688776E-2</v>
      </c>
      <c r="Q247" s="80">
        <f t="shared" si="23"/>
        <v>31885.004999999997</v>
      </c>
      <c r="AE247" s="1" t="s">
        <v>90</v>
      </c>
      <c r="AK247" s="1" t="s">
        <v>137</v>
      </c>
    </row>
    <row r="248" spans="1:37" x14ac:dyDescent="0.2">
      <c r="A248" s="29" t="s">
        <v>171</v>
      </c>
      <c r="B248" s="37"/>
      <c r="C248" s="28">
        <v>46903.521000000001</v>
      </c>
      <c r="D248" s="28"/>
      <c r="E248" s="29">
        <f t="shared" si="20"/>
        <v>622.0128424880578</v>
      </c>
      <c r="F248" s="1">
        <f t="shared" si="21"/>
        <v>622</v>
      </c>
      <c r="G248" s="1">
        <f t="shared" si="26"/>
        <v>3.9339599999948405E-2</v>
      </c>
      <c r="I248" s="1">
        <f>+G248</f>
        <v>3.9339599999948405E-2</v>
      </c>
      <c r="Q248" s="80">
        <f t="shared" si="23"/>
        <v>31885.021000000001</v>
      </c>
      <c r="AE248" s="1" t="s">
        <v>90</v>
      </c>
      <c r="AG248" s="1">
        <v>14</v>
      </c>
      <c r="AI248" s="1" t="s">
        <v>172</v>
      </c>
      <c r="AK248" s="1" t="s">
        <v>111</v>
      </c>
    </row>
    <row r="249" spans="1:37" x14ac:dyDescent="0.2">
      <c r="A249" s="34" t="s">
        <v>161</v>
      </c>
      <c r="B249" s="38" t="s">
        <v>44</v>
      </c>
      <c r="C249" s="34">
        <v>46908.504999999997</v>
      </c>
      <c r="D249" s="34" t="s">
        <v>167</v>
      </c>
      <c r="E249" s="29">
        <f t="shared" si="20"/>
        <v>623.63987887066651</v>
      </c>
      <c r="F249" s="1">
        <f t="shared" si="21"/>
        <v>623.5</v>
      </c>
      <c r="Q249" s="80">
        <f t="shared" si="23"/>
        <v>31890.004999999997</v>
      </c>
      <c r="U249" s="1">
        <f>+C249-(C$7+F249*C$8)</f>
        <v>0.42848229999799514</v>
      </c>
      <c r="AE249" s="1" t="s">
        <v>90</v>
      </c>
      <c r="AG249" s="1">
        <v>20</v>
      </c>
    </row>
    <row r="250" spans="1:37" x14ac:dyDescent="0.2">
      <c r="A250" s="29" t="s">
        <v>114</v>
      </c>
      <c r="B250" s="37"/>
      <c r="C250" s="28">
        <v>47142.466</v>
      </c>
      <c r="D250" s="28"/>
      <c r="E250" s="29">
        <f t="shared" si="20"/>
        <v>700.01689715151804</v>
      </c>
      <c r="F250" s="1">
        <f t="shared" si="21"/>
        <v>700</v>
      </c>
      <c r="G250" s="1">
        <f t="shared" ref="G250:G261" si="27">+C250-(C$7+F250*C$8)</f>
        <v>5.1760000002104789E-2</v>
      </c>
      <c r="I250" s="1">
        <f>+G250</f>
        <v>5.1760000002104789E-2</v>
      </c>
      <c r="Q250" s="80">
        <f t="shared" si="23"/>
        <v>32123.966</v>
      </c>
      <c r="AE250" s="1" t="s">
        <v>90</v>
      </c>
      <c r="AG250" s="1">
        <v>10</v>
      </c>
      <c r="AK250" s="1" t="s">
        <v>137</v>
      </c>
    </row>
    <row r="251" spans="1:37" x14ac:dyDescent="0.2">
      <c r="A251" s="25" t="s">
        <v>173</v>
      </c>
      <c r="B251" s="26" t="s">
        <v>44</v>
      </c>
      <c r="C251" s="27">
        <v>47151.644999999997</v>
      </c>
      <c r="D251" s="30"/>
      <c r="E251" s="29">
        <f t="shared" si="20"/>
        <v>703.01339934974624</v>
      </c>
      <c r="F251" s="1">
        <f t="shared" si="21"/>
        <v>703</v>
      </c>
      <c r="G251" s="1">
        <f t="shared" si="27"/>
        <v>4.1045400001166854E-2</v>
      </c>
      <c r="I251" s="1">
        <f>+G251</f>
        <v>4.1045400001166854E-2</v>
      </c>
      <c r="M251" s="1">
        <f>+G251</f>
        <v>4.1045400001166854E-2</v>
      </c>
      <c r="Q251" s="80">
        <f t="shared" si="23"/>
        <v>32133.144999999997</v>
      </c>
      <c r="AE251" s="1" t="s">
        <v>90</v>
      </c>
      <c r="AG251" s="1">
        <v>16</v>
      </c>
    </row>
    <row r="252" spans="1:37" x14ac:dyDescent="0.2">
      <c r="A252" s="34" t="s">
        <v>161</v>
      </c>
      <c r="B252" s="38" t="s">
        <v>44</v>
      </c>
      <c r="C252" s="34">
        <v>47151.645199999999</v>
      </c>
      <c r="D252" s="34" t="s">
        <v>167</v>
      </c>
      <c r="E252" s="29">
        <f t="shared" si="20"/>
        <v>703.01346464013147</v>
      </c>
      <c r="F252" s="1">
        <f t="shared" si="21"/>
        <v>703</v>
      </c>
      <c r="G252" s="1">
        <f t="shared" si="27"/>
        <v>4.1245400003390387E-2</v>
      </c>
      <c r="J252" s="1">
        <f>+G252</f>
        <v>4.1245400003390387E-2</v>
      </c>
      <c r="Q252" s="80">
        <f t="shared" si="23"/>
        <v>32133.145199999999</v>
      </c>
      <c r="AE252" s="1" t="s">
        <v>100</v>
      </c>
      <c r="AF252" s="1" t="s">
        <v>71</v>
      </c>
      <c r="AG252" s="1">
        <v>20</v>
      </c>
    </row>
    <row r="253" spans="1:37" x14ac:dyDescent="0.2">
      <c r="A253" s="29" t="s">
        <v>114</v>
      </c>
      <c r="B253" s="37"/>
      <c r="C253" s="28">
        <v>47203.72</v>
      </c>
      <c r="D253" s="28"/>
      <c r="E253" s="29">
        <f t="shared" si="20"/>
        <v>720.01338322302263</v>
      </c>
      <c r="F253" s="1">
        <f t="shared" si="21"/>
        <v>720</v>
      </c>
      <c r="G253" s="1">
        <f t="shared" si="27"/>
        <v>4.0996000003360678E-2</v>
      </c>
      <c r="I253" s="1">
        <f>+G253</f>
        <v>4.0996000003360678E-2</v>
      </c>
      <c r="Q253" s="80">
        <f t="shared" si="23"/>
        <v>32185.22</v>
      </c>
      <c r="AE253" s="1" t="s">
        <v>90</v>
      </c>
      <c r="AI253" s="1" t="s">
        <v>110</v>
      </c>
      <c r="AK253" s="1" t="s">
        <v>111</v>
      </c>
    </row>
    <row r="254" spans="1:37" x14ac:dyDescent="0.2">
      <c r="A254" s="29" t="s">
        <v>114</v>
      </c>
      <c r="B254" s="37"/>
      <c r="C254" s="28">
        <v>47206.786</v>
      </c>
      <c r="D254" s="28"/>
      <c r="E254" s="29">
        <f t="shared" si="20"/>
        <v>721.01428481794233</v>
      </c>
      <c r="F254" s="1">
        <f t="shared" si="21"/>
        <v>721</v>
      </c>
      <c r="G254" s="1">
        <f t="shared" si="27"/>
        <v>4.3757799998275004E-2</v>
      </c>
      <c r="I254" s="1">
        <f>+G254</f>
        <v>4.3757799998275004E-2</v>
      </c>
      <c r="Q254" s="80">
        <f t="shared" si="23"/>
        <v>32188.286</v>
      </c>
      <c r="AE254" s="1" t="s">
        <v>90</v>
      </c>
      <c r="AG254" s="1">
        <v>6</v>
      </c>
      <c r="AK254" s="1" t="s">
        <v>137</v>
      </c>
    </row>
    <row r="255" spans="1:37" x14ac:dyDescent="0.2">
      <c r="A255" s="29" t="s">
        <v>174</v>
      </c>
      <c r="B255" s="37"/>
      <c r="C255" s="28">
        <v>47531.502999999997</v>
      </c>
      <c r="D255" s="28"/>
      <c r="E255" s="29">
        <f t="shared" si="20"/>
        <v>827.01877379303971</v>
      </c>
      <c r="F255" s="1">
        <f t="shared" si="21"/>
        <v>827</v>
      </c>
      <c r="G255" s="1">
        <f t="shared" si="27"/>
        <v>5.7508599995344412E-2</v>
      </c>
      <c r="I255" s="1">
        <f>+G255</f>
        <v>5.7508599995344412E-2</v>
      </c>
      <c r="Q255" s="80">
        <f t="shared" si="23"/>
        <v>32513.002999999997</v>
      </c>
      <c r="AE255" s="1" t="s">
        <v>100</v>
      </c>
      <c r="AI255" s="1" t="s">
        <v>118</v>
      </c>
      <c r="AK255" s="1" t="s">
        <v>111</v>
      </c>
    </row>
    <row r="256" spans="1:37" x14ac:dyDescent="0.2">
      <c r="A256" s="25" t="s">
        <v>169</v>
      </c>
      <c r="B256" s="26" t="s">
        <v>44</v>
      </c>
      <c r="C256" s="27">
        <v>47537.629800000002</v>
      </c>
      <c r="D256" s="30"/>
      <c r="E256" s="29">
        <f t="shared" si="20"/>
        <v>829.01887943288364</v>
      </c>
      <c r="F256" s="1">
        <f t="shared" si="21"/>
        <v>829</v>
      </c>
      <c r="G256" s="1">
        <f t="shared" si="27"/>
        <v>5.7832200000120793E-2</v>
      </c>
      <c r="J256" s="1">
        <f>+G256</f>
        <v>5.7832200000120793E-2</v>
      </c>
      <c r="Q256" s="80">
        <f t="shared" si="23"/>
        <v>32519.129800000002</v>
      </c>
      <c r="AG256" s="1">
        <v>25</v>
      </c>
    </row>
    <row r="257" spans="1:37" x14ac:dyDescent="0.2">
      <c r="A257" s="29" t="s">
        <v>114</v>
      </c>
      <c r="B257" s="37"/>
      <c r="C257" s="28">
        <v>47540.695</v>
      </c>
      <c r="D257" s="28"/>
      <c r="E257" s="29">
        <f t="shared" si="20"/>
        <v>830.01951986626466</v>
      </c>
      <c r="F257" s="1">
        <f t="shared" si="21"/>
        <v>830</v>
      </c>
      <c r="G257" s="1">
        <f t="shared" si="27"/>
        <v>5.9794000000692904E-2</v>
      </c>
      <c r="I257" s="1">
        <f>+G257</f>
        <v>5.9794000000692904E-2</v>
      </c>
      <c r="Q257" s="80">
        <f t="shared" si="23"/>
        <v>32522.195</v>
      </c>
      <c r="AE257" s="1" t="s">
        <v>90</v>
      </c>
      <c r="AG257" s="1">
        <v>24</v>
      </c>
      <c r="AK257" s="1" t="s">
        <v>137</v>
      </c>
    </row>
    <row r="258" spans="1:37" x14ac:dyDescent="0.2">
      <c r="A258" s="29" t="s">
        <v>175</v>
      </c>
      <c r="B258" s="37"/>
      <c r="C258" s="28">
        <v>47565.2</v>
      </c>
      <c r="D258" s="28"/>
      <c r="E258" s="29">
        <f t="shared" si="20"/>
        <v>838.01922423140263</v>
      </c>
      <c r="F258" s="1">
        <f t="shared" si="21"/>
        <v>838</v>
      </c>
      <c r="G258" s="1">
        <f t="shared" si="27"/>
        <v>5.8888399995339569E-2</v>
      </c>
      <c r="I258" s="1">
        <f>+G258</f>
        <v>5.8888399995339569E-2</v>
      </c>
      <c r="Q258" s="80">
        <f t="shared" si="23"/>
        <v>32546.699999999997</v>
      </c>
      <c r="AK258" s="1" t="s">
        <v>137</v>
      </c>
    </row>
    <row r="259" spans="1:37" x14ac:dyDescent="0.2">
      <c r="A259" s="29" t="s">
        <v>176</v>
      </c>
      <c r="B259" s="37"/>
      <c r="C259" s="28">
        <v>47626.466999999997</v>
      </c>
      <c r="D259" s="28"/>
      <c r="E259" s="29">
        <f t="shared" si="20"/>
        <v>858.0199541779017</v>
      </c>
      <c r="F259" s="1">
        <f t="shared" si="21"/>
        <v>858</v>
      </c>
      <c r="G259" s="1">
        <f t="shared" si="27"/>
        <v>6.1124399995605927E-2</v>
      </c>
      <c r="I259" s="1">
        <f>+G259</f>
        <v>6.1124399995605927E-2</v>
      </c>
      <c r="Q259" s="80">
        <f t="shared" si="23"/>
        <v>32607.966999999997</v>
      </c>
      <c r="AK259" s="1" t="s">
        <v>137</v>
      </c>
    </row>
    <row r="260" spans="1:37" x14ac:dyDescent="0.2">
      <c r="A260" s="29" t="s">
        <v>177</v>
      </c>
      <c r="B260" s="37"/>
      <c r="C260" s="28">
        <v>47626.476999999999</v>
      </c>
      <c r="D260" s="28"/>
      <c r="E260" s="29">
        <f t="shared" si="20"/>
        <v>858.0232186971291</v>
      </c>
      <c r="F260" s="1">
        <f t="shared" si="21"/>
        <v>858</v>
      </c>
      <c r="G260" s="1">
        <f t="shared" si="27"/>
        <v>7.1124399997643195E-2</v>
      </c>
      <c r="I260" s="1">
        <f>+G260</f>
        <v>7.1124399997643195E-2</v>
      </c>
      <c r="Q260" s="80">
        <f t="shared" si="23"/>
        <v>32607.976999999999</v>
      </c>
      <c r="AK260" s="1" t="s">
        <v>137</v>
      </c>
    </row>
    <row r="261" spans="1:37" x14ac:dyDescent="0.2">
      <c r="A261" s="29" t="s">
        <v>178</v>
      </c>
      <c r="B261" s="37"/>
      <c r="C261" s="28">
        <v>47966.495999999999</v>
      </c>
      <c r="D261" s="28"/>
      <c r="E261" s="29">
        <f t="shared" si="20"/>
        <v>969.02307499299275</v>
      </c>
      <c r="F261" s="1">
        <f t="shared" si="21"/>
        <v>969</v>
      </c>
      <c r="G261" s="1">
        <f t="shared" si="27"/>
        <v>7.0684199999959674E-2</v>
      </c>
      <c r="I261" s="1">
        <f>+G261</f>
        <v>7.0684199999959674E-2</v>
      </c>
      <c r="Q261" s="80">
        <f t="shared" si="23"/>
        <v>32947.995999999999</v>
      </c>
      <c r="AE261" s="1" t="s">
        <v>90</v>
      </c>
      <c r="AG261" s="1">
        <v>17</v>
      </c>
      <c r="AK261" s="1" t="s">
        <v>137</v>
      </c>
    </row>
    <row r="262" spans="1:37" x14ac:dyDescent="0.2">
      <c r="A262" s="34" t="s">
        <v>161</v>
      </c>
      <c r="B262" s="38" t="s">
        <v>44</v>
      </c>
      <c r="C262" s="34">
        <v>47966.995999999999</v>
      </c>
      <c r="D262" s="34" t="s">
        <v>167</v>
      </c>
      <c r="E262" s="29">
        <f t="shared" si="20"/>
        <v>969.18630095433002</v>
      </c>
      <c r="F262" s="1">
        <f t="shared" si="21"/>
        <v>969</v>
      </c>
      <c r="Q262" s="80">
        <f t="shared" si="23"/>
        <v>32948.495999999999</v>
      </c>
      <c r="U262" s="1">
        <f>+C262-(C$7+F262*C$8)</f>
        <v>0.57068419999995967</v>
      </c>
    </row>
    <row r="263" spans="1:37" x14ac:dyDescent="0.2">
      <c r="A263" s="29" t="s">
        <v>161</v>
      </c>
      <c r="B263" s="37"/>
      <c r="C263" s="28">
        <v>48303.463400000001</v>
      </c>
      <c r="D263" s="28"/>
      <c r="E263" s="29">
        <f t="shared" si="20"/>
        <v>1079.0267306016233</v>
      </c>
      <c r="F263" s="1">
        <f t="shared" si="21"/>
        <v>1079</v>
      </c>
      <c r="G263" s="1">
        <f t="shared" ref="G263:G279" si="28">+C263-(C$7+F263*C$8)</f>
        <v>8.1882200000109151E-2</v>
      </c>
      <c r="J263" s="1">
        <f t="shared" ref="J263:J277" si="29">+G263</f>
        <v>8.1882200000109151E-2</v>
      </c>
      <c r="Q263" s="80">
        <f t="shared" si="23"/>
        <v>33284.963400000001</v>
      </c>
      <c r="AK263" s="1" t="s">
        <v>137</v>
      </c>
    </row>
    <row r="264" spans="1:37" x14ac:dyDescent="0.2">
      <c r="A264" s="29" t="s">
        <v>161</v>
      </c>
      <c r="B264" s="37"/>
      <c r="C264" s="28">
        <v>48303.463400000001</v>
      </c>
      <c r="D264" s="28"/>
      <c r="E264" s="29">
        <f t="shared" si="20"/>
        <v>1079.0267306016233</v>
      </c>
      <c r="F264" s="1">
        <f t="shared" si="21"/>
        <v>1079</v>
      </c>
      <c r="G264" s="1">
        <f t="shared" si="28"/>
        <v>8.1882200000109151E-2</v>
      </c>
      <c r="J264" s="1">
        <f t="shared" si="29"/>
        <v>8.1882200000109151E-2</v>
      </c>
      <c r="Q264" s="80">
        <f t="shared" si="23"/>
        <v>33284.963400000001</v>
      </c>
      <c r="AK264" s="1" t="s">
        <v>137</v>
      </c>
    </row>
    <row r="265" spans="1:37" x14ac:dyDescent="0.2">
      <c r="A265" s="34" t="s">
        <v>161</v>
      </c>
      <c r="B265" s="38" t="s">
        <v>44</v>
      </c>
      <c r="C265" s="34">
        <v>48303.463409999997</v>
      </c>
      <c r="D265" s="34">
        <v>8.0000000000000007E-5</v>
      </c>
      <c r="E265" s="29">
        <f t="shared" si="20"/>
        <v>1079.0267338661413</v>
      </c>
      <c r="F265" s="1">
        <f t="shared" si="21"/>
        <v>1079</v>
      </c>
      <c r="G265" s="1">
        <f t="shared" si="28"/>
        <v>8.1892199996218551E-2</v>
      </c>
      <c r="J265" s="1">
        <f t="shared" si="29"/>
        <v>8.1892199996218551E-2</v>
      </c>
      <c r="Q265" s="80">
        <f t="shared" si="23"/>
        <v>33284.963409999997</v>
      </c>
    </row>
    <row r="266" spans="1:37" x14ac:dyDescent="0.2">
      <c r="A266" s="29" t="s">
        <v>161</v>
      </c>
      <c r="B266" s="37"/>
      <c r="C266" s="28">
        <v>48303.463499999998</v>
      </c>
      <c r="D266" s="28"/>
      <c r="E266" s="29">
        <f t="shared" si="20"/>
        <v>1079.0267632468149</v>
      </c>
      <c r="F266" s="1">
        <f t="shared" si="21"/>
        <v>1079</v>
      </c>
      <c r="G266" s="1">
        <f t="shared" si="28"/>
        <v>8.1982199997582939E-2</v>
      </c>
      <c r="J266" s="1">
        <f t="shared" si="29"/>
        <v>8.1982199997582939E-2</v>
      </c>
      <c r="Q266" s="80">
        <f t="shared" si="23"/>
        <v>33284.963499999998</v>
      </c>
      <c r="AE266" s="1" t="s">
        <v>90</v>
      </c>
      <c r="AG266" s="1">
        <v>23</v>
      </c>
      <c r="AK266" s="1" t="s">
        <v>137</v>
      </c>
    </row>
    <row r="267" spans="1:37" x14ac:dyDescent="0.2">
      <c r="A267" s="34" t="s">
        <v>161</v>
      </c>
      <c r="B267" s="38" t="s">
        <v>44</v>
      </c>
      <c r="C267" s="34">
        <v>48303.463519999998</v>
      </c>
      <c r="D267" s="34">
        <v>6.9999999999999994E-5</v>
      </c>
      <c r="E267" s="29">
        <f t="shared" si="20"/>
        <v>1079.0267697758532</v>
      </c>
      <c r="F267" s="1">
        <f t="shared" si="21"/>
        <v>1079</v>
      </c>
      <c r="G267" s="1">
        <f t="shared" si="28"/>
        <v>8.2002199997077696E-2</v>
      </c>
      <c r="J267" s="1">
        <f t="shared" si="29"/>
        <v>8.2002199997077696E-2</v>
      </c>
      <c r="Q267" s="80">
        <f t="shared" si="23"/>
        <v>33284.963519999998</v>
      </c>
    </row>
    <row r="268" spans="1:37" x14ac:dyDescent="0.2">
      <c r="A268" s="34" t="s">
        <v>161</v>
      </c>
      <c r="B268" s="38" t="s">
        <v>44</v>
      </c>
      <c r="C268" s="34">
        <v>48306.525150000001</v>
      </c>
      <c r="D268" s="34">
        <v>1.2E-4</v>
      </c>
      <c r="E268" s="29">
        <f t="shared" si="20"/>
        <v>1080.0262447758723</v>
      </c>
      <c r="F268" s="1">
        <f t="shared" si="21"/>
        <v>1080</v>
      </c>
      <c r="G268" s="1">
        <f t="shared" si="28"/>
        <v>8.0394000004162081E-2</v>
      </c>
      <c r="J268" s="1">
        <f t="shared" si="29"/>
        <v>8.0394000004162081E-2</v>
      </c>
      <c r="Q268" s="80">
        <f t="shared" si="23"/>
        <v>33288.025150000001</v>
      </c>
      <c r="AE268" s="1" t="s">
        <v>90</v>
      </c>
    </row>
    <row r="269" spans="1:37" x14ac:dyDescent="0.2">
      <c r="A269" s="29" t="s">
        <v>161</v>
      </c>
      <c r="B269" s="37"/>
      <c r="C269" s="28">
        <v>48306.525199999996</v>
      </c>
      <c r="D269" s="28"/>
      <c r="E269" s="29">
        <f t="shared" si="20"/>
        <v>1080.0262610984669</v>
      </c>
      <c r="F269" s="1">
        <f t="shared" si="21"/>
        <v>1080</v>
      </c>
      <c r="G269" s="1">
        <f t="shared" si="28"/>
        <v>8.0443999999260996E-2</v>
      </c>
      <c r="J269" s="1">
        <f t="shared" si="29"/>
        <v>8.0443999999260996E-2</v>
      </c>
      <c r="Q269" s="80">
        <f t="shared" si="23"/>
        <v>33288.025199999996</v>
      </c>
      <c r="AE269" s="1" t="s">
        <v>90</v>
      </c>
      <c r="AK269" s="1" t="s">
        <v>137</v>
      </c>
    </row>
    <row r="270" spans="1:37" x14ac:dyDescent="0.2">
      <c r="A270" s="29" t="s">
        <v>161</v>
      </c>
      <c r="B270" s="37"/>
      <c r="C270" s="28">
        <v>48306.525399999999</v>
      </c>
      <c r="D270" s="28"/>
      <c r="E270" s="29">
        <f t="shared" si="20"/>
        <v>1080.0263263888521</v>
      </c>
      <c r="F270" s="1">
        <f t="shared" si="21"/>
        <v>1080</v>
      </c>
      <c r="G270" s="1">
        <f t="shared" si="28"/>
        <v>8.0644000001484528E-2</v>
      </c>
      <c r="J270" s="1">
        <f t="shared" si="29"/>
        <v>8.0644000001484528E-2</v>
      </c>
      <c r="Q270" s="80">
        <f t="shared" si="23"/>
        <v>33288.025399999999</v>
      </c>
      <c r="AE270" s="1" t="s">
        <v>100</v>
      </c>
      <c r="AK270" s="1" t="s">
        <v>137</v>
      </c>
    </row>
    <row r="271" spans="1:37" x14ac:dyDescent="0.2">
      <c r="A271" s="29" t="s">
        <v>161</v>
      </c>
      <c r="B271" s="37"/>
      <c r="C271" s="28">
        <v>48306.525800000003</v>
      </c>
      <c r="D271" s="28"/>
      <c r="E271" s="29">
        <f t="shared" si="20"/>
        <v>1080.0264569696226</v>
      </c>
      <c r="F271" s="1">
        <f t="shared" si="21"/>
        <v>1080</v>
      </c>
      <c r="G271" s="1">
        <f t="shared" si="28"/>
        <v>8.1044000005931593E-2</v>
      </c>
      <c r="J271" s="1">
        <f t="shared" si="29"/>
        <v>8.1044000005931593E-2</v>
      </c>
      <c r="Q271" s="80">
        <f t="shared" si="23"/>
        <v>33288.025800000003</v>
      </c>
      <c r="AK271" s="1" t="s">
        <v>137</v>
      </c>
    </row>
    <row r="272" spans="1:37" x14ac:dyDescent="0.2">
      <c r="A272" s="29" t="s">
        <v>161</v>
      </c>
      <c r="B272" s="37"/>
      <c r="C272" s="28">
        <v>48306.527000000002</v>
      </c>
      <c r="D272" s="28"/>
      <c r="E272" s="29">
        <f t="shared" si="20"/>
        <v>1080.0268487119295</v>
      </c>
      <c r="F272" s="1">
        <f t="shared" si="21"/>
        <v>1080</v>
      </c>
      <c r="G272" s="1">
        <f t="shared" si="28"/>
        <v>8.2244000004720874E-2</v>
      </c>
      <c r="J272" s="1">
        <f t="shared" si="29"/>
        <v>8.2244000004720874E-2</v>
      </c>
      <c r="Q272" s="80">
        <f t="shared" si="23"/>
        <v>33288.027000000002</v>
      </c>
      <c r="AK272" s="1" t="s">
        <v>137</v>
      </c>
    </row>
    <row r="273" spans="1:37" x14ac:dyDescent="0.2">
      <c r="A273" s="29" t="s">
        <v>161</v>
      </c>
      <c r="B273" s="37"/>
      <c r="C273" s="28">
        <v>48306.527199999997</v>
      </c>
      <c r="D273" s="28"/>
      <c r="E273" s="29">
        <f t="shared" si="20"/>
        <v>1080.0269140023122</v>
      </c>
      <c r="F273" s="1">
        <f t="shared" si="21"/>
        <v>1080</v>
      </c>
      <c r="G273" s="1">
        <f t="shared" si="28"/>
        <v>8.2443999999668449E-2</v>
      </c>
      <c r="J273" s="1">
        <f t="shared" si="29"/>
        <v>8.2443999999668449E-2</v>
      </c>
      <c r="Q273" s="80">
        <f t="shared" si="23"/>
        <v>33288.027199999997</v>
      </c>
      <c r="AK273" s="1" t="s">
        <v>137</v>
      </c>
    </row>
    <row r="274" spans="1:37" x14ac:dyDescent="0.2">
      <c r="A274" s="25" t="s">
        <v>161</v>
      </c>
      <c r="B274" s="26" t="s">
        <v>44</v>
      </c>
      <c r="C274" s="27">
        <v>48306.527300000002</v>
      </c>
      <c r="D274" s="30"/>
      <c r="E274" s="29">
        <f t="shared" si="20"/>
        <v>1080.0269466475061</v>
      </c>
      <c r="F274" s="1">
        <f t="shared" si="21"/>
        <v>1080</v>
      </c>
      <c r="G274" s="1">
        <f t="shared" si="28"/>
        <v>8.2544000004418194E-2</v>
      </c>
      <c r="J274" s="1">
        <f t="shared" si="29"/>
        <v>8.2544000004418194E-2</v>
      </c>
      <c r="Q274" s="80">
        <f t="shared" si="23"/>
        <v>33288.027300000002</v>
      </c>
      <c r="AE274" s="1" t="s">
        <v>100</v>
      </c>
    </row>
    <row r="275" spans="1:37" x14ac:dyDescent="0.2">
      <c r="A275" s="29" t="s">
        <v>161</v>
      </c>
      <c r="B275" s="37"/>
      <c r="C275" s="28">
        <v>48306.527699999999</v>
      </c>
      <c r="D275" s="28"/>
      <c r="E275" s="29">
        <f t="shared" si="20"/>
        <v>1080.0270772282743</v>
      </c>
      <c r="F275" s="1">
        <f t="shared" si="21"/>
        <v>1080</v>
      </c>
      <c r="G275" s="1">
        <f t="shared" si="28"/>
        <v>8.2944000001589302E-2</v>
      </c>
      <c r="J275" s="1">
        <f t="shared" si="29"/>
        <v>8.2944000001589302E-2</v>
      </c>
      <c r="Q275" s="80">
        <f t="shared" si="23"/>
        <v>33288.027699999999</v>
      </c>
      <c r="AE275" s="1" t="s">
        <v>90</v>
      </c>
      <c r="AK275" s="1" t="s">
        <v>137</v>
      </c>
    </row>
    <row r="276" spans="1:37" x14ac:dyDescent="0.2">
      <c r="A276" s="39" t="s">
        <v>179</v>
      </c>
      <c r="B276" s="38" t="s">
        <v>44</v>
      </c>
      <c r="C276" s="28">
        <v>48324.906360000001</v>
      </c>
      <c r="D276" s="28">
        <v>1.7000000000000001E-4</v>
      </c>
      <c r="E276" s="29">
        <f t="shared" si="20"/>
        <v>1086.026826121456</v>
      </c>
      <c r="F276" s="1">
        <f t="shared" si="21"/>
        <v>1086</v>
      </c>
      <c r="G276" s="1">
        <f t="shared" si="28"/>
        <v>8.2174800001666881E-2</v>
      </c>
      <c r="J276" s="1">
        <f t="shared" si="29"/>
        <v>8.2174800001666881E-2</v>
      </c>
      <c r="Q276" s="80">
        <f t="shared" si="23"/>
        <v>33306.406360000001</v>
      </c>
    </row>
    <row r="277" spans="1:37" x14ac:dyDescent="0.2">
      <c r="A277" s="25" t="s">
        <v>179</v>
      </c>
      <c r="B277" s="26" t="s">
        <v>44</v>
      </c>
      <c r="C277" s="27">
        <v>48324.9064</v>
      </c>
      <c r="D277" s="30"/>
      <c r="E277" s="29">
        <f t="shared" ref="E277:E340" si="30">+(C277-C$7)/C$8</f>
        <v>1086.0268391795325</v>
      </c>
      <c r="F277" s="1">
        <f t="shared" ref="F277:F340" si="31">ROUND(2*E277,0)/2</f>
        <v>1086</v>
      </c>
      <c r="G277" s="1">
        <f t="shared" si="28"/>
        <v>8.2214800000656396E-2</v>
      </c>
      <c r="J277" s="1">
        <f t="shared" si="29"/>
        <v>8.2214800000656396E-2</v>
      </c>
      <c r="Q277" s="80">
        <f t="shared" ref="Q277:Q340" si="32">+C277-15018.5</f>
        <v>33306.4064</v>
      </c>
    </row>
    <row r="278" spans="1:37" x14ac:dyDescent="0.2">
      <c r="A278" s="29" t="s">
        <v>180</v>
      </c>
      <c r="B278" s="37"/>
      <c r="C278" s="28">
        <v>48349.389000000003</v>
      </c>
      <c r="D278" s="28"/>
      <c r="E278" s="29">
        <f t="shared" si="30"/>
        <v>1094.0192310216046</v>
      </c>
      <c r="F278" s="1">
        <f t="shared" si="31"/>
        <v>1094</v>
      </c>
      <c r="G278" s="1">
        <f t="shared" si="28"/>
        <v>5.8909200000925921E-2</v>
      </c>
      <c r="I278" s="1">
        <f>+G278</f>
        <v>5.8909200000925921E-2</v>
      </c>
      <c r="Q278" s="80">
        <f t="shared" si="32"/>
        <v>33330.889000000003</v>
      </c>
      <c r="AE278" s="1" t="s">
        <v>90</v>
      </c>
      <c r="AK278" s="1" t="s">
        <v>137</v>
      </c>
    </row>
    <row r="279" spans="1:37" x14ac:dyDescent="0.2">
      <c r="A279" s="29" t="s">
        <v>161</v>
      </c>
      <c r="B279" s="37"/>
      <c r="C279" s="28">
        <v>48444.373</v>
      </c>
      <c r="D279" s="28"/>
      <c r="E279" s="29">
        <f t="shared" si="30"/>
        <v>1125.0269404449189</v>
      </c>
      <c r="F279" s="1">
        <f t="shared" si="31"/>
        <v>1125</v>
      </c>
      <c r="G279" s="1">
        <f t="shared" si="28"/>
        <v>8.2524999997986015E-2</v>
      </c>
      <c r="J279" s="1">
        <f>+G279</f>
        <v>8.2524999997986015E-2</v>
      </c>
      <c r="Q279" s="80">
        <f t="shared" si="32"/>
        <v>33425.873</v>
      </c>
      <c r="AE279" s="1" t="s">
        <v>90</v>
      </c>
      <c r="AK279" s="1" t="s">
        <v>137</v>
      </c>
    </row>
    <row r="280" spans="1:37" x14ac:dyDescent="0.2">
      <c r="A280" s="34" t="s">
        <v>161</v>
      </c>
      <c r="B280" s="38" t="s">
        <v>44</v>
      </c>
      <c r="C280" s="34">
        <v>48584.479200000002</v>
      </c>
      <c r="D280" s="34">
        <v>2.9999999999999997E-4</v>
      </c>
      <c r="E280" s="29">
        <f t="shared" si="30"/>
        <v>1170.7648788135389</v>
      </c>
      <c r="F280" s="1">
        <f t="shared" si="31"/>
        <v>1171</v>
      </c>
      <c r="Q280" s="80">
        <f t="shared" si="32"/>
        <v>33565.979200000002</v>
      </c>
      <c r="U280" s="1">
        <f>+C280-(C$7+F280*C$8)</f>
        <v>-0.72023219999391586</v>
      </c>
    </row>
    <row r="281" spans="1:37" x14ac:dyDescent="0.2">
      <c r="A281" s="29" t="s">
        <v>161</v>
      </c>
      <c r="B281" s="37"/>
      <c r="C281" s="28">
        <v>48594.478600000002</v>
      </c>
      <c r="D281" s="28"/>
      <c r="E281" s="29">
        <f t="shared" si="30"/>
        <v>1174.0292021691305</v>
      </c>
      <c r="F281" s="1">
        <f t="shared" si="31"/>
        <v>1174</v>
      </c>
      <c r="G281" s="1">
        <f t="shared" ref="G281:G319" si="33">+C281-(C$7+F281*C$8)</f>
        <v>8.9453200002026279E-2</v>
      </c>
      <c r="J281" s="1">
        <f>+G281</f>
        <v>8.9453200002026279E-2</v>
      </c>
      <c r="Q281" s="80">
        <f t="shared" si="32"/>
        <v>33575.978600000002</v>
      </c>
      <c r="AK281" s="1" t="s">
        <v>137</v>
      </c>
    </row>
    <row r="282" spans="1:37" x14ac:dyDescent="0.2">
      <c r="A282" s="25" t="s">
        <v>161</v>
      </c>
      <c r="B282" s="26" t="s">
        <v>44</v>
      </c>
      <c r="C282" s="27">
        <v>48594.478999999999</v>
      </c>
      <c r="D282" s="30"/>
      <c r="E282" s="29">
        <f t="shared" si="30"/>
        <v>1174.0293327498987</v>
      </c>
      <c r="F282" s="1">
        <f t="shared" si="31"/>
        <v>1174</v>
      </c>
      <c r="G282" s="1">
        <f t="shared" si="33"/>
        <v>8.9853199999197386E-2</v>
      </c>
      <c r="J282" s="1">
        <f>+G282</f>
        <v>8.9853199999197386E-2</v>
      </c>
      <c r="Q282" s="80">
        <f t="shared" si="32"/>
        <v>33575.978999999999</v>
      </c>
    </row>
    <row r="283" spans="1:37" x14ac:dyDescent="0.2">
      <c r="A283" s="29" t="s">
        <v>161</v>
      </c>
      <c r="B283" s="37"/>
      <c r="C283" s="28">
        <v>48594.479200000002</v>
      </c>
      <c r="D283" s="28"/>
      <c r="E283" s="29">
        <f t="shared" si="30"/>
        <v>1174.0293980402839</v>
      </c>
      <c r="F283" s="1">
        <f t="shared" si="31"/>
        <v>1174</v>
      </c>
      <c r="G283" s="1">
        <f t="shared" si="33"/>
        <v>9.0053200001420919E-2</v>
      </c>
      <c r="J283" s="1">
        <f>+G283</f>
        <v>9.0053200001420919E-2</v>
      </c>
      <c r="Q283" s="80">
        <f t="shared" si="32"/>
        <v>33575.979200000002</v>
      </c>
      <c r="AK283" s="1" t="s">
        <v>137</v>
      </c>
    </row>
    <row r="284" spans="1:37" x14ac:dyDescent="0.2">
      <c r="A284" s="29" t="s">
        <v>161</v>
      </c>
      <c r="B284" s="37"/>
      <c r="C284" s="28">
        <v>48594.479200000002</v>
      </c>
      <c r="D284" s="28"/>
      <c r="E284" s="29">
        <f t="shared" si="30"/>
        <v>1174.0293980402839</v>
      </c>
      <c r="F284" s="1">
        <f t="shared" si="31"/>
        <v>1174</v>
      </c>
      <c r="G284" s="1">
        <f t="shared" si="33"/>
        <v>9.0053200001420919E-2</v>
      </c>
      <c r="J284" s="1">
        <f>+G284</f>
        <v>9.0053200001420919E-2</v>
      </c>
      <c r="Q284" s="80">
        <f t="shared" si="32"/>
        <v>33575.979200000002</v>
      </c>
      <c r="AI284" s="1" t="s">
        <v>181</v>
      </c>
      <c r="AK284" s="1" t="s">
        <v>111</v>
      </c>
    </row>
    <row r="285" spans="1:37" x14ac:dyDescent="0.2">
      <c r="A285" s="29" t="s">
        <v>182</v>
      </c>
      <c r="B285" s="37"/>
      <c r="C285" s="28">
        <v>48643.491900000001</v>
      </c>
      <c r="D285" s="28">
        <v>1E-3</v>
      </c>
      <c r="E285" s="29">
        <f t="shared" si="30"/>
        <v>1190.0296881907525</v>
      </c>
      <c r="F285" s="1">
        <f t="shared" si="31"/>
        <v>1190</v>
      </c>
      <c r="G285" s="1">
        <f t="shared" si="33"/>
        <v>9.0942000002542045E-2</v>
      </c>
      <c r="H285" s="1">
        <f>+G285</f>
        <v>9.0942000002542045E-2</v>
      </c>
      <c r="Q285" s="80">
        <f t="shared" si="32"/>
        <v>33624.991900000001</v>
      </c>
    </row>
    <row r="286" spans="1:37" x14ac:dyDescent="0.2">
      <c r="A286" s="29" t="s">
        <v>182</v>
      </c>
      <c r="B286" s="37"/>
      <c r="C286" s="28">
        <v>48646.555500000002</v>
      </c>
      <c r="D286" s="28">
        <v>4.0000000000000002E-4</v>
      </c>
      <c r="E286" s="29">
        <f t="shared" si="30"/>
        <v>1191.0298063010587</v>
      </c>
      <c r="F286" s="1">
        <f t="shared" si="31"/>
        <v>1191</v>
      </c>
      <c r="G286" s="1">
        <f t="shared" si="33"/>
        <v>9.130379999987781E-2</v>
      </c>
      <c r="H286" s="1">
        <f>+G286</f>
        <v>9.130379999987781E-2</v>
      </c>
      <c r="Q286" s="80">
        <f t="shared" si="32"/>
        <v>33628.055500000002</v>
      </c>
    </row>
    <row r="287" spans="1:37" x14ac:dyDescent="0.2">
      <c r="A287" s="29" t="s">
        <v>114</v>
      </c>
      <c r="B287" s="37"/>
      <c r="C287" s="28">
        <v>48652.671999999999</v>
      </c>
      <c r="D287" s="28"/>
      <c r="E287" s="29">
        <f t="shared" si="30"/>
        <v>1193.026549486096</v>
      </c>
      <c r="F287" s="1">
        <f t="shared" si="31"/>
        <v>1193</v>
      </c>
      <c r="G287" s="1">
        <f t="shared" si="33"/>
        <v>8.1327400002919603E-2</v>
      </c>
      <c r="I287" s="1">
        <f>+G287</f>
        <v>8.1327400002919603E-2</v>
      </c>
      <c r="Q287" s="80">
        <f t="shared" si="32"/>
        <v>33634.171999999999</v>
      </c>
      <c r="AE287" s="1" t="s">
        <v>90</v>
      </c>
      <c r="AG287" s="1">
        <v>6</v>
      </c>
      <c r="AI287" s="1" t="s">
        <v>118</v>
      </c>
      <c r="AK287" s="1" t="s">
        <v>111</v>
      </c>
    </row>
    <row r="288" spans="1:37" x14ac:dyDescent="0.2">
      <c r="A288" s="29" t="s">
        <v>114</v>
      </c>
      <c r="B288" s="37"/>
      <c r="C288" s="28">
        <v>48661.877999999997</v>
      </c>
      <c r="D288" s="28"/>
      <c r="E288" s="29">
        <f t="shared" si="30"/>
        <v>1196.031865886237</v>
      </c>
      <c r="F288" s="1">
        <f t="shared" si="31"/>
        <v>1196</v>
      </c>
      <c r="G288" s="1">
        <f t="shared" si="33"/>
        <v>9.7612799996568356E-2</v>
      </c>
      <c r="I288" s="1">
        <f>+G288</f>
        <v>9.7612799996568356E-2</v>
      </c>
      <c r="Q288" s="80">
        <f t="shared" si="32"/>
        <v>33643.377999999997</v>
      </c>
      <c r="AE288" s="1" t="s">
        <v>90</v>
      </c>
      <c r="AG288" s="1">
        <v>13</v>
      </c>
      <c r="AK288" s="1" t="s">
        <v>137</v>
      </c>
    </row>
    <row r="289" spans="1:37" x14ac:dyDescent="0.2">
      <c r="A289" s="29" t="s">
        <v>180</v>
      </c>
      <c r="B289" s="37"/>
      <c r="C289" s="28">
        <v>48686.368000000002</v>
      </c>
      <c r="D289" s="28"/>
      <c r="E289" s="29">
        <f t="shared" si="30"/>
        <v>1204.0266734725374</v>
      </c>
      <c r="F289" s="1">
        <f t="shared" si="31"/>
        <v>1204</v>
      </c>
      <c r="G289" s="1">
        <f t="shared" si="33"/>
        <v>8.1707200006349012E-2</v>
      </c>
      <c r="I289" s="1">
        <f>+G289</f>
        <v>8.1707200006349012E-2</v>
      </c>
      <c r="Q289" s="80">
        <f t="shared" si="32"/>
        <v>33667.868000000002</v>
      </c>
      <c r="AE289" s="1" t="s">
        <v>90</v>
      </c>
      <c r="AG289" s="1">
        <v>11</v>
      </c>
      <c r="AK289" s="1" t="s">
        <v>137</v>
      </c>
    </row>
    <row r="290" spans="1:37" x14ac:dyDescent="0.2">
      <c r="A290" s="29" t="s">
        <v>180</v>
      </c>
      <c r="B290" s="37"/>
      <c r="C290" s="28">
        <v>48686.375999999997</v>
      </c>
      <c r="D290" s="28"/>
      <c r="E290" s="29">
        <f t="shared" si="30"/>
        <v>1204.0292850879171</v>
      </c>
      <c r="F290" s="1">
        <f t="shared" si="31"/>
        <v>1204</v>
      </c>
      <c r="G290" s="1">
        <f t="shared" si="33"/>
        <v>8.9707200000702869E-2</v>
      </c>
      <c r="I290" s="1">
        <f>+G290</f>
        <v>8.9707200000702869E-2</v>
      </c>
      <c r="Q290" s="80">
        <f t="shared" si="32"/>
        <v>33667.875999999997</v>
      </c>
      <c r="AI290" s="1" t="s">
        <v>183</v>
      </c>
      <c r="AK290" s="1" t="s">
        <v>71</v>
      </c>
    </row>
    <row r="291" spans="1:37" x14ac:dyDescent="0.2">
      <c r="A291" s="29" t="s">
        <v>184</v>
      </c>
      <c r="B291" s="37"/>
      <c r="C291" s="28">
        <v>48686.380899999996</v>
      </c>
      <c r="D291" s="28">
        <v>6.9999999999999999E-4</v>
      </c>
      <c r="E291" s="29">
        <f t="shared" si="30"/>
        <v>1204.030884702338</v>
      </c>
      <c r="F291" s="1">
        <f t="shared" si="31"/>
        <v>1204</v>
      </c>
      <c r="G291" s="1">
        <f t="shared" si="33"/>
        <v>9.4607200000609737E-2</v>
      </c>
      <c r="J291" s="1">
        <f>+G291</f>
        <v>9.4607200000609737E-2</v>
      </c>
      <c r="Q291" s="80">
        <f t="shared" si="32"/>
        <v>33667.880899999996</v>
      </c>
      <c r="AE291" s="1" t="s">
        <v>90</v>
      </c>
      <c r="AG291" s="1">
        <v>9</v>
      </c>
      <c r="AK291" s="1" t="s">
        <v>137</v>
      </c>
    </row>
    <row r="292" spans="1:37" x14ac:dyDescent="0.2">
      <c r="A292" s="29" t="s">
        <v>185</v>
      </c>
      <c r="B292" s="37"/>
      <c r="C292" s="28">
        <v>48686.390800000001</v>
      </c>
      <c r="D292" s="28"/>
      <c r="E292" s="29">
        <f t="shared" si="30"/>
        <v>1204.0341165763741</v>
      </c>
      <c r="F292" s="1">
        <f t="shared" si="31"/>
        <v>1204</v>
      </c>
      <c r="G292" s="1">
        <f t="shared" si="33"/>
        <v>0.10450720000517322</v>
      </c>
      <c r="J292" s="1">
        <f>+G292</f>
        <v>0.10450720000517322</v>
      </c>
      <c r="Q292" s="80">
        <f t="shared" si="32"/>
        <v>33667.890800000001</v>
      </c>
      <c r="AE292" s="1" t="s">
        <v>90</v>
      </c>
      <c r="AG292" s="1">
        <v>18</v>
      </c>
      <c r="AK292" s="1" t="s">
        <v>137</v>
      </c>
    </row>
    <row r="293" spans="1:37" x14ac:dyDescent="0.2">
      <c r="A293" s="29" t="s">
        <v>180</v>
      </c>
      <c r="B293" s="37"/>
      <c r="C293" s="28">
        <v>48689.425000000003</v>
      </c>
      <c r="D293" s="28"/>
      <c r="E293" s="29">
        <f t="shared" si="30"/>
        <v>1205.0246370001537</v>
      </c>
      <c r="F293" s="1">
        <f t="shared" si="31"/>
        <v>1205</v>
      </c>
      <c r="G293" s="1">
        <f t="shared" si="33"/>
        <v>7.5469000003067777E-2</v>
      </c>
      <c r="I293" s="1">
        <f>+G293</f>
        <v>7.5469000003067777E-2</v>
      </c>
      <c r="Q293" s="80">
        <f t="shared" si="32"/>
        <v>33670.925000000003</v>
      </c>
      <c r="AE293" s="1" t="s">
        <v>90</v>
      </c>
      <c r="AG293" s="1">
        <v>14</v>
      </c>
      <c r="AK293" s="1" t="s">
        <v>137</v>
      </c>
    </row>
    <row r="294" spans="1:37" x14ac:dyDescent="0.2">
      <c r="A294" s="29" t="s">
        <v>182</v>
      </c>
      <c r="B294" s="37"/>
      <c r="C294" s="28">
        <v>48689.441899999998</v>
      </c>
      <c r="D294" s="28">
        <v>5.9999999999999995E-4</v>
      </c>
      <c r="E294" s="29">
        <f t="shared" si="30"/>
        <v>1205.0301540376452</v>
      </c>
      <c r="F294" s="1">
        <f t="shared" si="31"/>
        <v>1205</v>
      </c>
      <c r="G294" s="1">
        <f t="shared" si="33"/>
        <v>9.2368999998143408E-2</v>
      </c>
      <c r="H294" s="1">
        <f>+G294</f>
        <v>9.2368999998143408E-2</v>
      </c>
      <c r="Q294" s="80">
        <f t="shared" si="32"/>
        <v>33670.941899999998</v>
      </c>
    </row>
    <row r="295" spans="1:37" x14ac:dyDescent="0.2">
      <c r="A295" s="29" t="s">
        <v>176</v>
      </c>
      <c r="B295" s="37"/>
      <c r="C295" s="28">
        <v>48689.442000000003</v>
      </c>
      <c r="D295" s="28"/>
      <c r="E295" s="29">
        <f t="shared" si="30"/>
        <v>1205.030186682839</v>
      </c>
      <c r="F295" s="1">
        <f t="shared" si="31"/>
        <v>1205</v>
      </c>
      <c r="G295" s="1">
        <f t="shared" si="33"/>
        <v>9.2469000002893154E-2</v>
      </c>
      <c r="I295" s="1">
        <f>+G295</f>
        <v>9.2469000002893154E-2</v>
      </c>
      <c r="Q295" s="80">
        <f t="shared" si="32"/>
        <v>33670.942000000003</v>
      </c>
      <c r="AE295" s="1" t="s">
        <v>90</v>
      </c>
      <c r="AK295" s="1" t="s">
        <v>137</v>
      </c>
    </row>
    <row r="296" spans="1:37" x14ac:dyDescent="0.2">
      <c r="A296" s="29" t="s">
        <v>186</v>
      </c>
      <c r="B296" s="37"/>
      <c r="C296" s="28">
        <v>48689.451000000001</v>
      </c>
      <c r="D296" s="28"/>
      <c r="E296" s="29">
        <f t="shared" si="30"/>
        <v>1205.0331247501426</v>
      </c>
      <c r="F296" s="1">
        <f t="shared" si="31"/>
        <v>1205</v>
      </c>
      <c r="G296" s="1">
        <f t="shared" si="33"/>
        <v>0.10146900000108872</v>
      </c>
      <c r="I296" s="1">
        <f>+G296</f>
        <v>0.10146900000108872</v>
      </c>
      <c r="Q296" s="80">
        <f t="shared" si="32"/>
        <v>33670.951000000001</v>
      </c>
      <c r="AE296" s="1" t="s">
        <v>90</v>
      </c>
      <c r="AI296" s="1" t="s">
        <v>183</v>
      </c>
      <c r="AK296" s="1" t="s">
        <v>71</v>
      </c>
    </row>
    <row r="297" spans="1:37" x14ac:dyDescent="0.2">
      <c r="A297" s="29" t="s">
        <v>182</v>
      </c>
      <c r="B297" s="37"/>
      <c r="C297" s="28">
        <v>48986.584000000003</v>
      </c>
      <c r="D297" s="28">
        <v>1E-4</v>
      </c>
      <c r="E297" s="29">
        <f t="shared" si="30"/>
        <v>1302.0327638901877</v>
      </c>
      <c r="F297" s="1">
        <f t="shared" si="31"/>
        <v>1302</v>
      </c>
      <c r="G297" s="1">
        <f t="shared" si="33"/>
        <v>0.1003636000023107</v>
      </c>
      <c r="H297" s="1">
        <f>+G297</f>
        <v>0.1003636000023107</v>
      </c>
      <c r="Q297" s="80">
        <f t="shared" si="32"/>
        <v>33968.084000000003</v>
      </c>
    </row>
    <row r="298" spans="1:37" x14ac:dyDescent="0.2">
      <c r="A298" s="29" t="s">
        <v>182</v>
      </c>
      <c r="B298" s="37"/>
      <c r="C298" s="28">
        <v>48992.71</v>
      </c>
      <c r="D298" s="28">
        <v>1E-3</v>
      </c>
      <c r="E298" s="29">
        <f t="shared" si="30"/>
        <v>1304.0326083684906</v>
      </c>
      <c r="F298" s="1">
        <f t="shared" si="31"/>
        <v>1304</v>
      </c>
      <c r="G298" s="1">
        <f t="shared" si="33"/>
        <v>9.9887199998192955E-2</v>
      </c>
      <c r="H298" s="1">
        <f>+G298</f>
        <v>9.9887199998192955E-2</v>
      </c>
      <c r="Q298" s="80">
        <f t="shared" si="32"/>
        <v>33974.21</v>
      </c>
    </row>
    <row r="299" spans="1:37" x14ac:dyDescent="0.2">
      <c r="A299" s="29" t="s">
        <v>187</v>
      </c>
      <c r="B299" s="37"/>
      <c r="C299" s="28">
        <v>49026.406000000003</v>
      </c>
      <c r="D299" s="28">
        <v>1.1000000000000001E-3</v>
      </c>
      <c r="E299" s="29">
        <f t="shared" si="30"/>
        <v>1315.032732354932</v>
      </c>
      <c r="F299" s="1">
        <f t="shared" si="31"/>
        <v>1315</v>
      </c>
      <c r="G299" s="1">
        <f t="shared" si="33"/>
        <v>0.10026700000162236</v>
      </c>
      <c r="J299" s="1">
        <f>+G299</f>
        <v>0.10026700000162236</v>
      </c>
      <c r="Q299" s="80">
        <f t="shared" si="32"/>
        <v>34007.906000000003</v>
      </c>
    </row>
    <row r="300" spans="1:37" x14ac:dyDescent="0.2">
      <c r="A300" s="29" t="s">
        <v>188</v>
      </c>
      <c r="B300" s="37"/>
      <c r="C300" s="28">
        <v>49026.4067</v>
      </c>
      <c r="D300" s="28"/>
      <c r="E300" s="29">
        <f t="shared" si="30"/>
        <v>1315.0329608712768</v>
      </c>
      <c r="F300" s="1">
        <f t="shared" si="31"/>
        <v>1315</v>
      </c>
      <c r="G300" s="1">
        <f t="shared" si="33"/>
        <v>0.10096699999849079</v>
      </c>
      <c r="J300" s="1">
        <f>+G300</f>
        <v>0.10096699999849079</v>
      </c>
      <c r="Q300" s="80">
        <f t="shared" si="32"/>
        <v>34007.9067</v>
      </c>
      <c r="AE300" s="1" t="s">
        <v>90</v>
      </c>
      <c r="AG300" s="1">
        <v>30</v>
      </c>
    </row>
    <row r="301" spans="1:37" x14ac:dyDescent="0.2">
      <c r="A301" s="29" t="s">
        <v>182</v>
      </c>
      <c r="B301" s="37"/>
      <c r="C301" s="28">
        <v>49032.5337</v>
      </c>
      <c r="D301" s="28">
        <v>4.0000000000000002E-4</v>
      </c>
      <c r="E301" s="29">
        <f t="shared" si="30"/>
        <v>1317.0331318015037</v>
      </c>
      <c r="F301" s="1">
        <f t="shared" si="31"/>
        <v>1317</v>
      </c>
      <c r="G301" s="1">
        <f t="shared" si="33"/>
        <v>0.10149059999821475</v>
      </c>
      <c r="H301" s="1">
        <f>+G301</f>
        <v>0.10149059999821475</v>
      </c>
      <c r="Q301" s="80">
        <f t="shared" si="32"/>
        <v>34014.0337</v>
      </c>
    </row>
    <row r="302" spans="1:37" x14ac:dyDescent="0.2">
      <c r="A302" s="29" t="s">
        <v>189</v>
      </c>
      <c r="B302" s="37"/>
      <c r="C302" s="28">
        <v>49032.538</v>
      </c>
      <c r="D302" s="28"/>
      <c r="E302" s="29">
        <f t="shared" si="30"/>
        <v>1317.0345355447714</v>
      </c>
      <c r="F302" s="1">
        <f t="shared" si="31"/>
        <v>1317</v>
      </c>
      <c r="G302" s="1">
        <f t="shared" si="33"/>
        <v>0.10579059999872698</v>
      </c>
      <c r="J302" s="1">
        <f>+G302</f>
        <v>0.10579059999872698</v>
      </c>
      <c r="Q302" s="80">
        <f t="shared" si="32"/>
        <v>34014.038</v>
      </c>
      <c r="AE302" s="1" t="s">
        <v>90</v>
      </c>
      <c r="AK302" s="1" t="s">
        <v>137</v>
      </c>
    </row>
    <row r="303" spans="1:37" x14ac:dyDescent="0.2">
      <c r="A303" s="29" t="s">
        <v>114</v>
      </c>
      <c r="B303" s="37"/>
      <c r="C303" s="28">
        <v>49041.709000000003</v>
      </c>
      <c r="D303" s="28"/>
      <c r="E303" s="29">
        <f t="shared" si="30"/>
        <v>1320.0284261276199</v>
      </c>
      <c r="F303" s="1">
        <f t="shared" si="31"/>
        <v>1320</v>
      </c>
      <c r="G303" s="1">
        <f t="shared" si="33"/>
        <v>8.7076000003435183E-2</v>
      </c>
      <c r="I303" s="1">
        <f>+G303</f>
        <v>8.7076000003435183E-2</v>
      </c>
      <c r="Q303" s="80">
        <f t="shared" si="32"/>
        <v>34023.209000000003</v>
      </c>
      <c r="AE303" s="1" t="s">
        <v>90</v>
      </c>
      <c r="AG303" s="1">
        <v>15</v>
      </c>
      <c r="AI303" s="1" t="s">
        <v>190</v>
      </c>
      <c r="AK303" s="1" t="s">
        <v>71</v>
      </c>
    </row>
    <row r="304" spans="1:37" x14ac:dyDescent="0.2">
      <c r="A304" s="29" t="s">
        <v>186</v>
      </c>
      <c r="B304" s="37"/>
      <c r="C304" s="28">
        <v>49075.400999999998</v>
      </c>
      <c r="D304" s="28"/>
      <c r="E304" s="29">
        <f t="shared" si="30"/>
        <v>1331.0272443063682</v>
      </c>
      <c r="F304" s="1">
        <f t="shared" si="31"/>
        <v>1331</v>
      </c>
      <c r="G304" s="1">
        <f t="shared" si="33"/>
        <v>8.3455799998773728E-2</v>
      </c>
      <c r="I304" s="1">
        <f>+G304</f>
        <v>8.3455799998773728E-2</v>
      </c>
      <c r="Q304" s="80">
        <f t="shared" si="32"/>
        <v>34056.900999999998</v>
      </c>
      <c r="AE304" s="1" t="s">
        <v>90</v>
      </c>
    </row>
    <row r="305" spans="1:37" x14ac:dyDescent="0.2">
      <c r="A305" s="29" t="s">
        <v>191</v>
      </c>
      <c r="B305" s="37"/>
      <c r="C305" s="28">
        <v>49075.447999999997</v>
      </c>
      <c r="D305" s="28"/>
      <c r="E305" s="29">
        <f t="shared" si="30"/>
        <v>1331.0425875467333</v>
      </c>
      <c r="F305" s="1">
        <f t="shared" si="31"/>
        <v>1331</v>
      </c>
      <c r="G305" s="1">
        <f t="shared" si="33"/>
        <v>0.13045579999743495</v>
      </c>
      <c r="I305" s="1">
        <f>+G305</f>
        <v>0.13045579999743495</v>
      </c>
      <c r="Q305" s="80">
        <f t="shared" si="32"/>
        <v>34056.947999999997</v>
      </c>
      <c r="AI305" s="1" t="s">
        <v>181</v>
      </c>
      <c r="AK305" s="1" t="s">
        <v>111</v>
      </c>
    </row>
    <row r="306" spans="1:37" x14ac:dyDescent="0.2">
      <c r="A306" s="29" t="s">
        <v>182</v>
      </c>
      <c r="B306" s="37"/>
      <c r="C306" s="28">
        <v>49121.37</v>
      </c>
      <c r="D306" s="28">
        <v>4.0000000000000002E-4</v>
      </c>
      <c r="E306" s="29">
        <f t="shared" si="30"/>
        <v>1346.033912739794</v>
      </c>
      <c r="F306" s="1">
        <f t="shared" si="31"/>
        <v>1346</v>
      </c>
      <c r="G306" s="1">
        <f t="shared" si="33"/>
        <v>0.10388280000188388</v>
      </c>
      <c r="H306" s="1">
        <f>+G306</f>
        <v>0.10388280000188388</v>
      </c>
      <c r="Q306" s="80">
        <f t="shared" si="32"/>
        <v>34102.870000000003</v>
      </c>
      <c r="AK306" s="1" t="s">
        <v>137</v>
      </c>
    </row>
    <row r="307" spans="1:37" x14ac:dyDescent="0.2">
      <c r="A307" s="29" t="s">
        <v>191</v>
      </c>
      <c r="B307" s="37"/>
      <c r="C307" s="28">
        <v>49366.442999999999</v>
      </c>
      <c r="D307" s="28"/>
      <c r="E307" s="29">
        <f t="shared" si="30"/>
        <v>1426.0384647854028</v>
      </c>
      <c r="F307" s="1">
        <f t="shared" si="31"/>
        <v>1426</v>
      </c>
      <c r="G307" s="1">
        <f t="shared" si="33"/>
        <v>0.11782680000032997</v>
      </c>
      <c r="I307" s="1">
        <f>+G307</f>
        <v>0.11782680000032997</v>
      </c>
      <c r="Q307" s="80">
        <f t="shared" si="32"/>
        <v>34347.942999999999</v>
      </c>
      <c r="AK307" s="1" t="s">
        <v>137</v>
      </c>
    </row>
    <row r="308" spans="1:37" x14ac:dyDescent="0.2">
      <c r="A308" s="29" t="s">
        <v>192</v>
      </c>
      <c r="B308" s="37"/>
      <c r="C308" s="28">
        <v>49415.425000000003</v>
      </c>
      <c r="D308" s="28">
        <v>6.0000000000000001E-3</v>
      </c>
      <c r="E308" s="29">
        <f t="shared" si="30"/>
        <v>1442.0287328618467</v>
      </c>
      <c r="F308" s="1">
        <f t="shared" si="31"/>
        <v>1442</v>
      </c>
      <c r="G308" s="1">
        <f t="shared" si="33"/>
        <v>8.8015600005746819E-2</v>
      </c>
      <c r="J308" s="1">
        <f>+G308</f>
        <v>8.8015600005746819E-2</v>
      </c>
      <c r="Q308" s="80">
        <f t="shared" si="32"/>
        <v>34396.925000000003</v>
      </c>
      <c r="AK308" s="1" t="s">
        <v>137</v>
      </c>
    </row>
    <row r="309" spans="1:37" x14ac:dyDescent="0.2">
      <c r="A309" s="29" t="s">
        <v>182</v>
      </c>
      <c r="B309" s="37"/>
      <c r="C309" s="28">
        <v>49438.400000000001</v>
      </c>
      <c r="D309" s="28">
        <v>0.05</v>
      </c>
      <c r="E309" s="29">
        <f t="shared" si="30"/>
        <v>1449.5289657852929</v>
      </c>
      <c r="F309" s="1">
        <f t="shared" si="31"/>
        <v>1449.5</v>
      </c>
      <c r="G309" s="1">
        <f t="shared" si="33"/>
        <v>8.8729100003547501E-2</v>
      </c>
      <c r="H309" s="1">
        <f>+G309</f>
        <v>8.8729100003547501E-2</v>
      </c>
      <c r="Q309" s="80">
        <f t="shared" si="32"/>
        <v>34419.9</v>
      </c>
    </row>
    <row r="310" spans="1:37" x14ac:dyDescent="0.2">
      <c r="A310" s="25" t="s">
        <v>182</v>
      </c>
      <c r="B310" s="26" t="s">
        <v>147</v>
      </c>
      <c r="C310" s="27">
        <v>49438.417000000001</v>
      </c>
      <c r="D310" s="30"/>
      <c r="E310" s="29">
        <f t="shared" si="30"/>
        <v>1449.5345154679785</v>
      </c>
      <c r="F310" s="1">
        <f t="shared" si="31"/>
        <v>1449.5</v>
      </c>
      <c r="G310" s="1">
        <f t="shared" si="33"/>
        <v>0.10572910000337288</v>
      </c>
      <c r="H310" s="1">
        <f>+G310</f>
        <v>0.10572910000337288</v>
      </c>
      <c r="Q310" s="80">
        <f t="shared" si="32"/>
        <v>34419.917000000001</v>
      </c>
      <c r="AI310" s="1" t="s">
        <v>190</v>
      </c>
      <c r="AK310" s="1" t="s">
        <v>71</v>
      </c>
    </row>
    <row r="311" spans="1:37" x14ac:dyDescent="0.2">
      <c r="A311" s="29" t="s">
        <v>182</v>
      </c>
      <c r="B311" s="37"/>
      <c r="C311" s="28">
        <v>49438.42</v>
      </c>
      <c r="D311" s="28">
        <v>0.03</v>
      </c>
      <c r="E311" s="29">
        <f t="shared" si="30"/>
        <v>1449.5354948237455</v>
      </c>
      <c r="F311" s="1">
        <f t="shared" si="31"/>
        <v>1449.5</v>
      </c>
      <c r="G311" s="1">
        <f t="shared" si="33"/>
        <v>0.10872910000034608</v>
      </c>
      <c r="H311" s="1">
        <f>+G311</f>
        <v>0.10872910000034608</v>
      </c>
      <c r="Q311" s="80">
        <f t="shared" si="32"/>
        <v>34419.919999999998</v>
      </c>
      <c r="AI311" s="1" t="s">
        <v>183</v>
      </c>
      <c r="AK311" s="1" t="s">
        <v>71</v>
      </c>
    </row>
    <row r="312" spans="1:37" x14ac:dyDescent="0.2">
      <c r="A312" s="29" t="s">
        <v>182</v>
      </c>
      <c r="B312" s="37"/>
      <c r="C312" s="28">
        <v>49438.42</v>
      </c>
      <c r="D312" s="28">
        <v>0.03</v>
      </c>
      <c r="E312" s="29">
        <f t="shared" si="30"/>
        <v>1449.5354948237455</v>
      </c>
      <c r="F312" s="1">
        <f t="shared" si="31"/>
        <v>1449.5</v>
      </c>
      <c r="G312" s="1">
        <f t="shared" si="33"/>
        <v>0.10872910000034608</v>
      </c>
      <c r="H312" s="1">
        <f>+G312</f>
        <v>0.10872910000034608</v>
      </c>
      <c r="Q312" s="80">
        <f t="shared" si="32"/>
        <v>34419.919999999998</v>
      </c>
    </row>
    <row r="313" spans="1:37" x14ac:dyDescent="0.2">
      <c r="A313" s="29" t="s">
        <v>193</v>
      </c>
      <c r="B313" s="37"/>
      <c r="C313" s="28">
        <v>49749.346299999997</v>
      </c>
      <c r="D313" s="28">
        <v>2.9999999999999997E-4</v>
      </c>
      <c r="E313" s="29">
        <f t="shared" si="30"/>
        <v>1551.0379832688161</v>
      </c>
      <c r="F313" s="1">
        <f t="shared" si="31"/>
        <v>1551</v>
      </c>
      <c r="G313" s="1">
        <f t="shared" si="33"/>
        <v>0.11635179999575485</v>
      </c>
      <c r="J313" s="1">
        <f>+G313</f>
        <v>0.11635179999575485</v>
      </c>
      <c r="Q313" s="80">
        <f t="shared" si="32"/>
        <v>34730.846299999997</v>
      </c>
    </row>
    <row r="314" spans="1:37" x14ac:dyDescent="0.2">
      <c r="A314" s="34" t="s">
        <v>182</v>
      </c>
      <c r="B314" s="38" t="s">
        <v>44</v>
      </c>
      <c r="C314" s="34">
        <v>49749.347999999998</v>
      </c>
      <c r="D314" s="34">
        <v>6.9999999999999999E-4</v>
      </c>
      <c r="E314" s="29">
        <f t="shared" si="30"/>
        <v>1551.038538237085</v>
      </c>
      <c r="F314" s="1">
        <f t="shared" si="31"/>
        <v>1551</v>
      </c>
      <c r="G314" s="1">
        <f t="shared" si="33"/>
        <v>0.11805179999646498</v>
      </c>
      <c r="H314" s="1">
        <f>+G314</f>
        <v>0.11805179999646498</v>
      </c>
      <c r="Q314" s="80">
        <f t="shared" si="32"/>
        <v>34730.847999999998</v>
      </c>
    </row>
    <row r="315" spans="1:37" x14ac:dyDescent="0.2">
      <c r="A315" s="29" t="s">
        <v>194</v>
      </c>
      <c r="B315" s="37"/>
      <c r="C315" s="28">
        <v>49798.345999999998</v>
      </c>
      <c r="D315" s="28">
        <v>1.0999999999999999E-2</v>
      </c>
      <c r="E315" s="29">
        <f t="shared" si="30"/>
        <v>1567.0340295442904</v>
      </c>
      <c r="F315" s="1">
        <f t="shared" si="31"/>
        <v>1567</v>
      </c>
      <c r="G315" s="1">
        <f t="shared" si="33"/>
        <v>0.1042405999978655</v>
      </c>
      <c r="J315" s="1">
        <f>+G315</f>
        <v>0.1042405999978655</v>
      </c>
      <c r="Q315" s="80">
        <f t="shared" si="32"/>
        <v>34779.845999999998</v>
      </c>
      <c r="AE315" s="1" t="s">
        <v>90</v>
      </c>
      <c r="AG315" s="1">
        <v>14</v>
      </c>
    </row>
    <row r="316" spans="1:37" x14ac:dyDescent="0.2">
      <c r="A316" s="29" t="s">
        <v>195</v>
      </c>
      <c r="B316" s="37"/>
      <c r="C316" s="28">
        <v>49798.349000000002</v>
      </c>
      <c r="D316" s="28"/>
      <c r="E316" s="29">
        <f t="shared" si="30"/>
        <v>1567.0350089000599</v>
      </c>
      <c r="F316" s="1">
        <f t="shared" si="31"/>
        <v>1567</v>
      </c>
      <c r="G316" s="1">
        <f t="shared" si="33"/>
        <v>0.10724060000211466</v>
      </c>
      <c r="I316" s="1">
        <f>+G316</f>
        <v>0.10724060000211466</v>
      </c>
      <c r="Q316" s="80">
        <f t="shared" si="32"/>
        <v>34779.849000000002</v>
      </c>
      <c r="AI316" s="1" t="s">
        <v>190</v>
      </c>
      <c r="AK316" s="1" t="s">
        <v>71</v>
      </c>
    </row>
    <row r="317" spans="1:37" x14ac:dyDescent="0.2">
      <c r="A317" s="29" t="s">
        <v>196</v>
      </c>
      <c r="B317" s="37"/>
      <c r="C317" s="28">
        <v>49798.364999999998</v>
      </c>
      <c r="D317" s="28"/>
      <c r="E317" s="29">
        <f t="shared" si="30"/>
        <v>1567.0402321308213</v>
      </c>
      <c r="F317" s="1">
        <f t="shared" si="31"/>
        <v>1567</v>
      </c>
      <c r="G317" s="1">
        <f t="shared" si="33"/>
        <v>0.12324059999809833</v>
      </c>
      <c r="I317" s="1">
        <f>+G317</f>
        <v>0.12324059999809833</v>
      </c>
      <c r="Q317" s="80">
        <f t="shared" si="32"/>
        <v>34779.864999999998</v>
      </c>
      <c r="AE317" s="1" t="s">
        <v>90</v>
      </c>
      <c r="AG317" s="1">
        <v>12</v>
      </c>
    </row>
    <row r="318" spans="1:37" x14ac:dyDescent="0.2">
      <c r="A318" s="34" t="s">
        <v>197</v>
      </c>
      <c r="B318" s="38" t="s">
        <v>44</v>
      </c>
      <c r="C318" s="28">
        <v>49804.476000000002</v>
      </c>
      <c r="D318" s="28">
        <v>8.0000000000000004E-4</v>
      </c>
      <c r="E318" s="29">
        <f t="shared" si="30"/>
        <v>1569.0351798302866</v>
      </c>
      <c r="F318" s="1">
        <f t="shared" si="31"/>
        <v>1569</v>
      </c>
      <c r="G318" s="1">
        <f t="shared" si="33"/>
        <v>0.10776420000183862</v>
      </c>
      <c r="J318" s="1">
        <f>+G318</f>
        <v>0.10776420000183862</v>
      </c>
      <c r="Q318" s="80">
        <f t="shared" si="32"/>
        <v>34785.976000000002</v>
      </c>
      <c r="AK318" s="1" t="s">
        <v>137</v>
      </c>
    </row>
    <row r="319" spans="1:37" x14ac:dyDescent="0.2">
      <c r="A319" s="25" t="s">
        <v>198</v>
      </c>
      <c r="B319" s="26" t="s">
        <v>44</v>
      </c>
      <c r="C319" s="27">
        <v>49804.484799999998</v>
      </c>
      <c r="D319" s="30"/>
      <c r="E319" s="29">
        <f t="shared" si="30"/>
        <v>1569.0380526072049</v>
      </c>
      <c r="F319" s="1">
        <f t="shared" si="31"/>
        <v>1569</v>
      </c>
      <c r="G319" s="1">
        <f t="shared" si="33"/>
        <v>0.11656419999781065</v>
      </c>
      <c r="J319" s="1">
        <f>+G319</f>
        <v>0.11656419999781065</v>
      </c>
      <c r="Q319" s="80">
        <f t="shared" si="32"/>
        <v>34785.984799999998</v>
      </c>
      <c r="AK319" s="1" t="s">
        <v>137</v>
      </c>
    </row>
    <row r="320" spans="1:37" x14ac:dyDescent="0.2">
      <c r="A320" s="34" t="s">
        <v>199</v>
      </c>
      <c r="B320" s="38" t="s">
        <v>44</v>
      </c>
      <c r="C320" s="28">
        <v>49964.459600000002</v>
      </c>
      <c r="D320" s="28">
        <v>1.1000000000000001E-3</v>
      </c>
      <c r="E320" s="29">
        <f t="shared" si="30"/>
        <v>1621.2621336466759</v>
      </c>
      <c r="F320" s="1">
        <f t="shared" si="31"/>
        <v>1621.5</v>
      </c>
      <c r="Q320" s="80">
        <f t="shared" si="32"/>
        <v>34945.959600000002</v>
      </c>
      <c r="U320" s="14">
        <v>-0.72864129999652505</v>
      </c>
      <c r="AK320" s="1" t="s">
        <v>137</v>
      </c>
    </row>
    <row r="321" spans="1:37" x14ac:dyDescent="0.2">
      <c r="A321" s="29" t="s">
        <v>200</v>
      </c>
      <c r="B321" s="37"/>
      <c r="C321" s="28">
        <v>50095.499000000003</v>
      </c>
      <c r="D321" s="28"/>
      <c r="E321" s="29">
        <f t="shared" si="30"/>
        <v>1664.0401977227905</v>
      </c>
      <c r="F321" s="1">
        <f t="shared" si="31"/>
        <v>1664</v>
      </c>
      <c r="G321" s="1">
        <f t="shared" ref="G321:G352" si="34">+C321-(C$7+F321*C$8)</f>
        <v>0.12313520000316203</v>
      </c>
      <c r="I321" s="1">
        <f>+G321</f>
        <v>0.12313520000316203</v>
      </c>
      <c r="Q321" s="80">
        <f t="shared" si="32"/>
        <v>35076.999000000003</v>
      </c>
      <c r="AE321" s="1" t="s">
        <v>90</v>
      </c>
      <c r="AG321" s="1">
        <v>20</v>
      </c>
    </row>
    <row r="322" spans="1:37" x14ac:dyDescent="0.2">
      <c r="A322" s="29" t="s">
        <v>200</v>
      </c>
      <c r="B322" s="37"/>
      <c r="C322" s="28">
        <v>50098.563999999998</v>
      </c>
      <c r="D322" s="28"/>
      <c r="E322" s="29">
        <f t="shared" si="30"/>
        <v>1665.0407728657863</v>
      </c>
      <c r="F322" s="1">
        <f t="shared" si="31"/>
        <v>1665</v>
      </c>
      <c r="G322" s="1">
        <f t="shared" si="34"/>
        <v>0.12489700000151061</v>
      </c>
      <c r="I322" s="1">
        <f>+G322</f>
        <v>0.12489700000151061</v>
      </c>
      <c r="Q322" s="80">
        <f t="shared" si="32"/>
        <v>35080.063999999998</v>
      </c>
    </row>
    <row r="323" spans="1:37" x14ac:dyDescent="0.2">
      <c r="A323" s="29" t="s">
        <v>182</v>
      </c>
      <c r="B323" s="37"/>
      <c r="C323" s="28">
        <v>50098.564000000013</v>
      </c>
      <c r="D323" s="28">
        <v>5.0000000000000001E-4</v>
      </c>
      <c r="E323" s="29">
        <f t="shared" si="30"/>
        <v>1665.040772865791</v>
      </c>
      <c r="F323" s="1">
        <f t="shared" si="31"/>
        <v>1665</v>
      </c>
      <c r="G323" s="1">
        <f t="shared" si="34"/>
        <v>0.12489700001606252</v>
      </c>
      <c r="H323" s="1">
        <f>+G323</f>
        <v>0.12489700001606252</v>
      </c>
      <c r="Q323" s="80">
        <f t="shared" si="32"/>
        <v>35080.064000000013</v>
      </c>
    </row>
    <row r="324" spans="1:37" x14ac:dyDescent="0.2">
      <c r="A324" s="25" t="s">
        <v>201</v>
      </c>
      <c r="B324" s="26" t="s">
        <v>44</v>
      </c>
      <c r="C324" s="27">
        <v>50104.673999999999</v>
      </c>
      <c r="D324" s="30"/>
      <c r="E324" s="29">
        <f t="shared" si="30"/>
        <v>1667.0353941133276</v>
      </c>
      <c r="F324" s="1">
        <f t="shared" si="31"/>
        <v>1667</v>
      </c>
      <c r="G324" s="1">
        <f t="shared" si="34"/>
        <v>0.10842060000140918</v>
      </c>
      <c r="I324" s="1">
        <f>+G324</f>
        <v>0.10842060000140918</v>
      </c>
      <c r="Q324" s="80">
        <f t="shared" si="32"/>
        <v>35086.173999999999</v>
      </c>
      <c r="AI324" s="1">
        <v>13</v>
      </c>
      <c r="AK324" s="1" t="s">
        <v>137</v>
      </c>
    </row>
    <row r="325" spans="1:37" x14ac:dyDescent="0.2">
      <c r="A325" s="25" t="s">
        <v>201</v>
      </c>
      <c r="B325" s="26" t="s">
        <v>44</v>
      </c>
      <c r="C325" s="27">
        <v>50110.807999999997</v>
      </c>
      <c r="D325" s="30"/>
      <c r="E325" s="29">
        <f t="shared" si="30"/>
        <v>1669.0378502070125</v>
      </c>
      <c r="F325" s="1">
        <f t="shared" si="31"/>
        <v>1669</v>
      </c>
      <c r="G325" s="1">
        <f t="shared" si="34"/>
        <v>0.11594419999892125</v>
      </c>
      <c r="I325" s="1">
        <f>+G325</f>
        <v>0.11594419999892125</v>
      </c>
      <c r="Q325" s="80">
        <f t="shared" si="32"/>
        <v>35092.307999999997</v>
      </c>
      <c r="AK325" s="1" t="s">
        <v>137</v>
      </c>
    </row>
    <row r="326" spans="1:37" x14ac:dyDescent="0.2">
      <c r="A326" s="25" t="s">
        <v>86</v>
      </c>
      <c r="B326" s="26" t="s">
        <v>44</v>
      </c>
      <c r="C326" s="27">
        <v>50126.142</v>
      </c>
      <c r="D326" s="30"/>
      <c r="E326" s="29">
        <f t="shared" si="30"/>
        <v>1674.0436639893042</v>
      </c>
      <c r="F326" s="1">
        <f t="shared" si="31"/>
        <v>1674</v>
      </c>
      <c r="G326" s="1">
        <f t="shared" si="34"/>
        <v>0.13375320000341162</v>
      </c>
      <c r="I326" s="1">
        <f>+G326</f>
        <v>0.13375320000341162</v>
      </c>
      <c r="Q326" s="80">
        <f t="shared" si="32"/>
        <v>35107.642</v>
      </c>
    </row>
    <row r="327" spans="1:37" x14ac:dyDescent="0.2">
      <c r="A327" s="29" t="s">
        <v>196</v>
      </c>
      <c r="B327" s="37"/>
      <c r="C327" s="28">
        <v>50138.381999999998</v>
      </c>
      <c r="D327" s="28"/>
      <c r="E327" s="29">
        <f t="shared" si="30"/>
        <v>1678.0394355228395</v>
      </c>
      <c r="F327" s="1">
        <f t="shared" si="31"/>
        <v>1678</v>
      </c>
      <c r="G327" s="1">
        <f t="shared" si="34"/>
        <v>0.12080040000000736</v>
      </c>
      <c r="I327" s="1">
        <f>+G327</f>
        <v>0.12080040000000736</v>
      </c>
      <c r="Q327" s="80">
        <f t="shared" si="32"/>
        <v>35119.881999999998</v>
      </c>
      <c r="AE327" s="1" t="s">
        <v>90</v>
      </c>
    </row>
    <row r="328" spans="1:37" x14ac:dyDescent="0.2">
      <c r="A328" s="34" t="s">
        <v>182</v>
      </c>
      <c r="B328" s="38" t="s">
        <v>44</v>
      </c>
      <c r="C328" s="34">
        <v>50141.445</v>
      </c>
      <c r="D328" s="34">
        <v>4.0000000000000002E-4</v>
      </c>
      <c r="E328" s="29">
        <f t="shared" si="30"/>
        <v>1679.0393577619923</v>
      </c>
      <c r="F328" s="1">
        <f t="shared" si="31"/>
        <v>1679</v>
      </c>
      <c r="G328" s="1">
        <f t="shared" si="34"/>
        <v>0.12056219999794848</v>
      </c>
      <c r="H328" s="1">
        <f>+G328</f>
        <v>0.12056219999794848</v>
      </c>
      <c r="Q328" s="80">
        <f t="shared" si="32"/>
        <v>35122.945</v>
      </c>
    </row>
    <row r="329" spans="1:37" x14ac:dyDescent="0.2">
      <c r="A329" s="34" t="s">
        <v>202</v>
      </c>
      <c r="B329" s="40"/>
      <c r="C329" s="28">
        <v>50141.446199999998</v>
      </c>
      <c r="D329" s="28">
        <v>2E-3</v>
      </c>
      <c r="E329" s="29">
        <f t="shared" si="30"/>
        <v>1679.0397495042989</v>
      </c>
      <c r="F329" s="1">
        <f t="shared" si="31"/>
        <v>1679</v>
      </c>
      <c r="G329" s="1">
        <f t="shared" si="34"/>
        <v>0.12176219999673776</v>
      </c>
      <c r="J329" s="1">
        <f>+G329</f>
        <v>0.12176219999673776</v>
      </c>
      <c r="Q329" s="80">
        <f t="shared" si="32"/>
        <v>35122.946199999998</v>
      </c>
    </row>
    <row r="330" spans="1:37" x14ac:dyDescent="0.2">
      <c r="A330" s="39" t="s">
        <v>203</v>
      </c>
      <c r="B330" s="40"/>
      <c r="C330" s="28">
        <v>50141.446499999998</v>
      </c>
      <c r="D330" s="28"/>
      <c r="E330" s="29">
        <f t="shared" si="30"/>
        <v>1679.0398474398758</v>
      </c>
      <c r="F330" s="1">
        <f t="shared" si="31"/>
        <v>1679</v>
      </c>
      <c r="G330" s="1">
        <f t="shared" si="34"/>
        <v>0.12206219999643508</v>
      </c>
      <c r="J330" s="1">
        <f>+G330</f>
        <v>0.12206219999643508</v>
      </c>
      <c r="Q330" s="80">
        <f t="shared" si="32"/>
        <v>35122.946499999998</v>
      </c>
      <c r="AK330" s="1" t="s">
        <v>137</v>
      </c>
    </row>
    <row r="331" spans="1:37" x14ac:dyDescent="0.2">
      <c r="A331" s="39" t="s">
        <v>204</v>
      </c>
      <c r="B331" s="38" t="s">
        <v>44</v>
      </c>
      <c r="C331" s="28">
        <v>50141.451500000003</v>
      </c>
      <c r="D331" s="28"/>
      <c r="E331" s="29">
        <f t="shared" si="30"/>
        <v>1679.0414796994905</v>
      </c>
      <c r="F331" s="1">
        <f t="shared" si="31"/>
        <v>1679</v>
      </c>
      <c r="G331" s="1">
        <f t="shared" si="34"/>
        <v>0.1270622000010917</v>
      </c>
      <c r="J331" s="1">
        <f>+G331</f>
        <v>0.1270622000010917</v>
      </c>
      <c r="Q331" s="80">
        <f t="shared" si="32"/>
        <v>35122.951500000003</v>
      </c>
    </row>
    <row r="332" spans="1:37" x14ac:dyDescent="0.2">
      <c r="A332" s="39" t="s">
        <v>204</v>
      </c>
      <c r="B332" s="38" t="s">
        <v>44</v>
      </c>
      <c r="C332" s="28">
        <v>50141.4519</v>
      </c>
      <c r="D332" s="28"/>
      <c r="E332" s="29">
        <f t="shared" si="30"/>
        <v>1679.0416102802587</v>
      </c>
      <c r="F332" s="1">
        <f t="shared" si="31"/>
        <v>1679</v>
      </c>
      <c r="G332" s="1">
        <f t="shared" si="34"/>
        <v>0.1274621999982628</v>
      </c>
      <c r="J332" s="1">
        <f>+G332</f>
        <v>0.1274621999982628</v>
      </c>
      <c r="Q332" s="80">
        <f t="shared" si="32"/>
        <v>35122.9519</v>
      </c>
    </row>
    <row r="333" spans="1:37" x14ac:dyDescent="0.2">
      <c r="A333" s="25" t="s">
        <v>201</v>
      </c>
      <c r="B333" s="26" t="s">
        <v>44</v>
      </c>
      <c r="C333" s="27">
        <v>50150.635000000002</v>
      </c>
      <c r="D333" s="30"/>
      <c r="E333" s="29">
        <f t="shared" si="30"/>
        <v>1682.0394509313717</v>
      </c>
      <c r="F333" s="1">
        <f t="shared" si="31"/>
        <v>1682</v>
      </c>
      <c r="G333" s="1">
        <f t="shared" si="34"/>
        <v>0.12084760000288952</v>
      </c>
      <c r="I333" s="1">
        <f>+G333</f>
        <v>0.12084760000288952</v>
      </c>
      <c r="Q333" s="80">
        <f t="shared" si="32"/>
        <v>35132.135000000002</v>
      </c>
    </row>
    <row r="334" spans="1:37" x14ac:dyDescent="0.2">
      <c r="A334" s="25" t="s">
        <v>201</v>
      </c>
      <c r="B334" s="26" t="s">
        <v>44</v>
      </c>
      <c r="C334" s="27">
        <v>50159.798999999999</v>
      </c>
      <c r="D334" s="30"/>
      <c r="E334" s="29">
        <f t="shared" si="30"/>
        <v>1685.0310563507599</v>
      </c>
      <c r="F334" s="1">
        <f t="shared" si="31"/>
        <v>1685</v>
      </c>
      <c r="G334" s="1">
        <f t="shared" si="34"/>
        <v>9.5133000002533663E-2</v>
      </c>
      <c r="I334" s="1">
        <f>+G334</f>
        <v>9.5133000002533663E-2</v>
      </c>
      <c r="Q334" s="80">
        <f t="shared" si="32"/>
        <v>35141.298999999999</v>
      </c>
    </row>
    <row r="335" spans="1:37" x14ac:dyDescent="0.2">
      <c r="A335" s="34" t="s">
        <v>202</v>
      </c>
      <c r="B335" s="40"/>
      <c r="C335" s="28">
        <v>50190.459600000002</v>
      </c>
      <c r="D335" s="28">
        <v>2E-3</v>
      </c>
      <c r="E335" s="29">
        <f t="shared" si="30"/>
        <v>1695.0402681711148</v>
      </c>
      <c r="F335" s="1">
        <f t="shared" si="31"/>
        <v>1695</v>
      </c>
      <c r="G335" s="1">
        <f t="shared" si="34"/>
        <v>0.12335100000200327</v>
      </c>
      <c r="J335" s="1">
        <f>+G335</f>
        <v>0.12335100000200327</v>
      </c>
      <c r="Q335" s="80">
        <f t="shared" si="32"/>
        <v>35171.959600000002</v>
      </c>
    </row>
    <row r="336" spans="1:37" x14ac:dyDescent="0.2">
      <c r="A336" s="34" t="s">
        <v>202</v>
      </c>
      <c r="B336" s="40"/>
      <c r="C336" s="28">
        <v>50193.524400000002</v>
      </c>
      <c r="D336" s="28">
        <v>2E-3</v>
      </c>
      <c r="E336" s="29">
        <f t="shared" si="30"/>
        <v>1696.0407780237276</v>
      </c>
      <c r="F336" s="1">
        <f t="shared" si="31"/>
        <v>1696</v>
      </c>
      <c r="G336" s="1">
        <f t="shared" si="34"/>
        <v>0.12491280000540428</v>
      </c>
      <c r="J336" s="1">
        <f>+G336</f>
        <v>0.12491280000540428</v>
      </c>
      <c r="Q336" s="80">
        <f t="shared" si="32"/>
        <v>35175.024400000002</v>
      </c>
    </row>
    <row r="337" spans="1:33" x14ac:dyDescent="0.2">
      <c r="A337" s="34" t="s">
        <v>199</v>
      </c>
      <c r="B337" s="38" t="s">
        <v>44</v>
      </c>
      <c r="C337" s="28">
        <v>50193.5288</v>
      </c>
      <c r="D337" s="28">
        <v>2.0000000000000001E-4</v>
      </c>
      <c r="E337" s="29">
        <f t="shared" si="30"/>
        <v>1696.0422144121869</v>
      </c>
      <c r="F337" s="1">
        <f t="shared" si="31"/>
        <v>1696</v>
      </c>
      <c r="G337" s="1">
        <f t="shared" si="34"/>
        <v>0.12931280000339029</v>
      </c>
      <c r="J337" s="1">
        <f>+G337</f>
        <v>0.12931280000339029</v>
      </c>
      <c r="O337" s="1">
        <f t="shared" ref="O337:O368" ca="1" si="35">+C$11+C$12*$F337</f>
        <v>0.11308367365118484</v>
      </c>
      <c r="Q337" s="80">
        <f t="shared" si="32"/>
        <v>35175.0288</v>
      </c>
    </row>
    <row r="338" spans="1:33" x14ac:dyDescent="0.2">
      <c r="A338" s="25" t="s">
        <v>201</v>
      </c>
      <c r="B338" s="26" t="s">
        <v>44</v>
      </c>
      <c r="C338" s="27">
        <v>50202.712</v>
      </c>
      <c r="D338" s="30"/>
      <c r="E338" s="29">
        <f t="shared" si="30"/>
        <v>1699.0400877084912</v>
      </c>
      <c r="F338" s="1">
        <f t="shared" si="31"/>
        <v>1699</v>
      </c>
      <c r="G338" s="1">
        <f t="shared" si="34"/>
        <v>0.12279819999821484</v>
      </c>
      <c r="I338" s="1">
        <f>+G338</f>
        <v>0.12279819999821484</v>
      </c>
      <c r="O338" s="1">
        <f t="shared" ca="1" si="35"/>
        <v>0.11322741593783313</v>
      </c>
      <c r="Q338" s="80">
        <f t="shared" si="32"/>
        <v>35184.212</v>
      </c>
    </row>
    <row r="339" spans="1:33" x14ac:dyDescent="0.2">
      <c r="A339" s="34" t="s">
        <v>202</v>
      </c>
      <c r="B339" s="40"/>
      <c r="C339" s="28">
        <v>50239.473299999998</v>
      </c>
      <c r="D339" s="28">
        <v>2E-3</v>
      </c>
      <c r="E339" s="29">
        <f t="shared" si="30"/>
        <v>1711.040884773505</v>
      </c>
      <c r="F339" s="1">
        <f t="shared" si="31"/>
        <v>1711</v>
      </c>
      <c r="G339" s="1">
        <f t="shared" si="34"/>
        <v>0.12523979999969015</v>
      </c>
      <c r="J339" s="1">
        <f>+G339</f>
        <v>0.12523979999969015</v>
      </c>
      <c r="O339" s="1">
        <f t="shared" ca="1" si="35"/>
        <v>0.11380238508442631</v>
      </c>
      <c r="Q339" s="80">
        <f t="shared" si="32"/>
        <v>35220.973299999998</v>
      </c>
    </row>
    <row r="340" spans="1:33" x14ac:dyDescent="0.2">
      <c r="A340" s="34" t="s">
        <v>182</v>
      </c>
      <c r="B340" s="38" t="s">
        <v>44</v>
      </c>
      <c r="C340" s="34">
        <v>50475.349699999999</v>
      </c>
      <c r="D340" s="34">
        <v>2.0000000000000001E-4</v>
      </c>
      <c r="E340" s="29">
        <f t="shared" si="30"/>
        <v>1788.0431890670468</v>
      </c>
      <c r="F340" s="1">
        <f t="shared" si="31"/>
        <v>1788</v>
      </c>
      <c r="G340" s="1">
        <f t="shared" si="34"/>
        <v>0.13229839999985415</v>
      </c>
      <c r="H340" s="1">
        <f>+G340</f>
        <v>0.13229839999985415</v>
      </c>
      <c r="O340" s="1">
        <f t="shared" ca="1" si="35"/>
        <v>0.11749177044173245</v>
      </c>
      <c r="Q340" s="80">
        <f t="shared" si="32"/>
        <v>35456.849699999999</v>
      </c>
    </row>
    <row r="341" spans="1:33" x14ac:dyDescent="0.2">
      <c r="A341" s="34" t="s">
        <v>182</v>
      </c>
      <c r="B341" s="38" t="s">
        <v>44</v>
      </c>
      <c r="C341" s="34">
        <v>50478.413699999997</v>
      </c>
      <c r="D341" s="34">
        <v>6.9999999999999999E-4</v>
      </c>
      <c r="E341" s="29">
        <f t="shared" ref="E341:E400" si="36">+(C341-C$7)/C$8</f>
        <v>1789.0434377581209</v>
      </c>
      <c r="F341" s="1">
        <f t="shared" ref="F341:F404" si="37">ROUND(2*E341,0)/2</f>
        <v>1789</v>
      </c>
      <c r="G341" s="1">
        <f t="shared" si="34"/>
        <v>0.13306020000163699</v>
      </c>
      <c r="H341" s="1">
        <f>+G341</f>
        <v>0.13306020000163699</v>
      </c>
      <c r="O341" s="1">
        <f t="shared" ca="1" si="35"/>
        <v>0.11753968453728188</v>
      </c>
      <c r="Q341" s="80">
        <f t="shared" ref="Q341:Q400" si="38">+C341-15018.5</f>
        <v>35459.913699999997</v>
      </c>
    </row>
    <row r="342" spans="1:33" x14ac:dyDescent="0.2">
      <c r="A342" s="25" t="s">
        <v>205</v>
      </c>
      <c r="B342" s="26" t="s">
        <v>44</v>
      </c>
      <c r="C342" s="27">
        <v>50487.611700000001</v>
      </c>
      <c r="D342" s="30"/>
      <c r="E342" s="29">
        <f t="shared" si="36"/>
        <v>1792.0461425428823</v>
      </c>
      <c r="F342" s="1">
        <f t="shared" si="37"/>
        <v>1792</v>
      </c>
      <c r="G342" s="1">
        <f t="shared" si="34"/>
        <v>0.14134560000093188</v>
      </c>
      <c r="I342" s="1">
        <f>+G342</f>
        <v>0.14134560000093188</v>
      </c>
      <c r="O342" s="1">
        <f t="shared" ca="1" si="35"/>
        <v>0.11768342682393017</v>
      </c>
      <c r="Q342" s="80">
        <f t="shared" si="38"/>
        <v>35469.111700000001</v>
      </c>
      <c r="AF342" s="2"/>
      <c r="AG342" s="1">
        <v>7</v>
      </c>
    </row>
    <row r="343" spans="1:33" x14ac:dyDescent="0.2">
      <c r="A343" s="34" t="s">
        <v>182</v>
      </c>
      <c r="B343" s="38" t="s">
        <v>44</v>
      </c>
      <c r="C343" s="34">
        <v>50962.414900000003</v>
      </c>
      <c r="D343" s="34">
        <v>1E-4</v>
      </c>
      <c r="E343" s="29">
        <f t="shared" si="36"/>
        <v>1947.0465600748921</v>
      </c>
      <c r="F343" s="1">
        <f t="shared" si="37"/>
        <v>1947</v>
      </c>
      <c r="G343" s="1">
        <f t="shared" si="34"/>
        <v>0.14262460000463761</v>
      </c>
      <c r="H343" s="1">
        <f>+G343</f>
        <v>0.14262460000463761</v>
      </c>
      <c r="O343" s="1">
        <f t="shared" ca="1" si="35"/>
        <v>0.12511011163409191</v>
      </c>
      <c r="Q343" s="80">
        <f t="shared" si="38"/>
        <v>35943.914900000003</v>
      </c>
    </row>
    <row r="344" spans="1:33" x14ac:dyDescent="0.2">
      <c r="A344" s="25" t="s">
        <v>206</v>
      </c>
      <c r="B344" s="26" t="s">
        <v>44</v>
      </c>
      <c r="C344" s="27">
        <v>51164.601000000002</v>
      </c>
      <c r="D344" s="30"/>
      <c r="E344" s="29">
        <f t="shared" si="36"/>
        <v>2013.0506011579523</v>
      </c>
      <c r="F344" s="1">
        <f t="shared" si="37"/>
        <v>2013</v>
      </c>
      <c r="G344" s="1">
        <f t="shared" si="34"/>
        <v>0.15500340000289725</v>
      </c>
      <c r="I344" s="1">
        <f t="shared" ref="I344:I358" si="39">+G344</f>
        <v>0.15500340000289725</v>
      </c>
      <c r="O344" s="1">
        <f t="shared" ca="1" si="35"/>
        <v>0.12827244194035431</v>
      </c>
      <c r="Q344" s="80">
        <f t="shared" si="38"/>
        <v>36146.101000000002</v>
      </c>
    </row>
    <row r="345" spans="1:33" x14ac:dyDescent="0.2">
      <c r="A345" s="25" t="s">
        <v>207</v>
      </c>
      <c r="B345" s="26" t="s">
        <v>44</v>
      </c>
      <c r="C345" s="27">
        <v>51250.349000000002</v>
      </c>
      <c r="D345" s="30"/>
      <c r="E345" s="29">
        <f t="shared" si="36"/>
        <v>2041.043200623446</v>
      </c>
      <c r="F345" s="1">
        <f t="shared" si="37"/>
        <v>2041</v>
      </c>
      <c r="G345" s="1">
        <f t="shared" si="34"/>
        <v>0.13233380000019679</v>
      </c>
      <c r="I345" s="1">
        <f t="shared" si="39"/>
        <v>0.13233380000019679</v>
      </c>
      <c r="O345" s="1">
        <f t="shared" ca="1" si="35"/>
        <v>0.12961403661573839</v>
      </c>
      <c r="Q345" s="80">
        <f t="shared" si="38"/>
        <v>36231.849000000002</v>
      </c>
      <c r="AG345" s="1">
        <v>10</v>
      </c>
    </row>
    <row r="346" spans="1:33" x14ac:dyDescent="0.2">
      <c r="A346" s="25" t="s">
        <v>206</v>
      </c>
      <c r="B346" s="26" t="s">
        <v>44</v>
      </c>
      <c r="C346" s="27">
        <v>51250.364999999998</v>
      </c>
      <c r="D346" s="30"/>
      <c r="E346" s="29">
        <f t="shared" si="36"/>
        <v>2041.0484238542074</v>
      </c>
      <c r="F346" s="1">
        <f t="shared" si="37"/>
        <v>2041</v>
      </c>
      <c r="G346" s="1">
        <f t="shared" si="34"/>
        <v>0.14833379999618046</v>
      </c>
      <c r="I346" s="1">
        <f t="shared" si="39"/>
        <v>0.14833379999618046</v>
      </c>
      <c r="O346" s="1">
        <f t="shared" ca="1" si="35"/>
        <v>0.12961403661573839</v>
      </c>
      <c r="Q346" s="80">
        <f t="shared" si="38"/>
        <v>36231.864999999998</v>
      </c>
    </row>
    <row r="347" spans="1:33" x14ac:dyDescent="0.2">
      <c r="A347" s="25" t="s">
        <v>207</v>
      </c>
      <c r="B347" s="26" t="s">
        <v>44</v>
      </c>
      <c r="C347" s="27">
        <v>51250.37</v>
      </c>
      <c r="D347" s="30"/>
      <c r="E347" s="29">
        <f t="shared" si="36"/>
        <v>2041.0500561138222</v>
      </c>
      <c r="F347" s="1">
        <f t="shared" si="37"/>
        <v>2041</v>
      </c>
      <c r="G347" s="1">
        <f t="shared" si="34"/>
        <v>0.15333380000083707</v>
      </c>
      <c r="I347" s="1">
        <f t="shared" si="39"/>
        <v>0.15333380000083707</v>
      </c>
      <c r="O347" s="1">
        <f t="shared" ca="1" si="35"/>
        <v>0.12961403661573839</v>
      </c>
      <c r="Q347" s="80">
        <f t="shared" si="38"/>
        <v>36231.870000000003</v>
      </c>
      <c r="AE347" s="1" t="s">
        <v>100</v>
      </c>
    </row>
    <row r="348" spans="1:33" x14ac:dyDescent="0.2">
      <c r="A348" s="25" t="s">
        <v>207</v>
      </c>
      <c r="B348" s="26" t="s">
        <v>44</v>
      </c>
      <c r="C348" s="27">
        <v>51253.421000000002</v>
      </c>
      <c r="D348" s="30"/>
      <c r="E348" s="29">
        <f t="shared" si="36"/>
        <v>2042.0460609299021</v>
      </c>
      <c r="F348" s="1">
        <f t="shared" si="37"/>
        <v>2042</v>
      </c>
      <c r="G348" s="1">
        <f t="shared" si="34"/>
        <v>0.14109560000360943</v>
      </c>
      <c r="I348" s="1">
        <f t="shared" si="39"/>
        <v>0.14109560000360943</v>
      </c>
      <c r="O348" s="1">
        <f t="shared" ca="1" si="35"/>
        <v>0.12966195071128783</v>
      </c>
      <c r="Q348" s="80">
        <f t="shared" si="38"/>
        <v>36234.921000000002</v>
      </c>
      <c r="AE348" s="1" t="s">
        <v>90</v>
      </c>
      <c r="AG348" s="1">
        <v>14</v>
      </c>
    </row>
    <row r="349" spans="1:33" x14ac:dyDescent="0.2">
      <c r="A349" s="25" t="s">
        <v>201</v>
      </c>
      <c r="B349" s="26" t="s">
        <v>44</v>
      </c>
      <c r="C349" s="27">
        <v>51262.625</v>
      </c>
      <c r="D349" s="30"/>
      <c r="E349" s="29">
        <f t="shared" si="36"/>
        <v>2045.0507244261976</v>
      </c>
      <c r="F349" s="1">
        <f t="shared" si="37"/>
        <v>2045</v>
      </c>
      <c r="G349" s="1">
        <f t="shared" si="34"/>
        <v>0.15538100000412669</v>
      </c>
      <c r="I349" s="1">
        <f t="shared" si="39"/>
        <v>0.15538100000412669</v>
      </c>
      <c r="O349" s="1">
        <f t="shared" ca="1" si="35"/>
        <v>0.1298056929979361</v>
      </c>
      <c r="Q349" s="80">
        <f t="shared" si="38"/>
        <v>36244.125</v>
      </c>
      <c r="AF349" s="2"/>
      <c r="AG349" s="1">
        <v>14</v>
      </c>
    </row>
    <row r="350" spans="1:33" x14ac:dyDescent="0.2">
      <c r="A350" s="25" t="s">
        <v>201</v>
      </c>
      <c r="B350" s="26" t="s">
        <v>44</v>
      </c>
      <c r="C350" s="27">
        <v>51262.631000000001</v>
      </c>
      <c r="D350" s="30"/>
      <c r="E350" s="29">
        <f t="shared" si="36"/>
        <v>2045.052683137734</v>
      </c>
      <c r="F350" s="1">
        <f t="shared" si="37"/>
        <v>2045</v>
      </c>
      <c r="G350" s="1">
        <f t="shared" si="34"/>
        <v>0.16138100000534905</v>
      </c>
      <c r="I350" s="1">
        <f t="shared" si="39"/>
        <v>0.16138100000534905</v>
      </c>
      <c r="O350" s="1">
        <f t="shared" ca="1" si="35"/>
        <v>0.1298056929979361</v>
      </c>
      <c r="Q350" s="80">
        <f t="shared" si="38"/>
        <v>36244.131000000001</v>
      </c>
    </row>
    <row r="351" spans="1:33" x14ac:dyDescent="0.2">
      <c r="A351" s="25" t="s">
        <v>201</v>
      </c>
      <c r="B351" s="26" t="s">
        <v>44</v>
      </c>
      <c r="C351" s="27">
        <v>51265.692000000003</v>
      </c>
      <c r="D351" s="30"/>
      <c r="E351" s="29">
        <f t="shared" si="36"/>
        <v>2046.0519524730412</v>
      </c>
      <c r="F351" s="1">
        <f t="shared" si="37"/>
        <v>2046</v>
      </c>
      <c r="G351" s="1">
        <f t="shared" si="34"/>
        <v>0.15914280000288272</v>
      </c>
      <c r="I351" s="1">
        <f t="shared" si="39"/>
        <v>0.15914280000288272</v>
      </c>
      <c r="O351" s="1">
        <f t="shared" ca="1" si="35"/>
        <v>0.12985360709348553</v>
      </c>
      <c r="Q351" s="80">
        <f t="shared" si="38"/>
        <v>36247.192000000003</v>
      </c>
    </row>
    <row r="352" spans="1:33" x14ac:dyDescent="0.2">
      <c r="A352" s="25" t="s">
        <v>86</v>
      </c>
      <c r="B352" s="26" t="s">
        <v>44</v>
      </c>
      <c r="C352" s="27">
        <v>51538.303</v>
      </c>
      <c r="D352" s="30"/>
      <c r="E352" s="29">
        <f t="shared" si="36"/>
        <v>2135.0463375652607</v>
      </c>
      <c r="F352" s="1">
        <f t="shared" si="37"/>
        <v>2135</v>
      </c>
      <c r="G352" s="1">
        <f t="shared" si="34"/>
        <v>0.14194300000235671</v>
      </c>
      <c r="I352" s="1">
        <f t="shared" si="39"/>
        <v>0.14194300000235671</v>
      </c>
      <c r="O352" s="1">
        <f t="shared" ca="1" si="35"/>
        <v>0.13411796159738487</v>
      </c>
      <c r="Q352" s="80">
        <f t="shared" si="38"/>
        <v>36519.803</v>
      </c>
    </row>
    <row r="353" spans="1:33" x14ac:dyDescent="0.2">
      <c r="A353" s="25" t="s">
        <v>201</v>
      </c>
      <c r="B353" s="26" t="s">
        <v>44</v>
      </c>
      <c r="C353" s="27">
        <v>51587.334000000003</v>
      </c>
      <c r="D353" s="30"/>
      <c r="E353" s="29">
        <f t="shared" si="36"/>
        <v>2151.0526017859152</v>
      </c>
      <c r="F353" s="1">
        <f t="shared" si="37"/>
        <v>2151</v>
      </c>
      <c r="G353" s="1">
        <f t="shared" ref="G353:G384" si="40">+C353-(C$7+F353*C$8)</f>
        <v>0.16113180000684224</v>
      </c>
      <c r="I353" s="1">
        <f t="shared" si="39"/>
        <v>0.16113180000684224</v>
      </c>
      <c r="O353" s="1">
        <f t="shared" ca="1" si="35"/>
        <v>0.13488458712617574</v>
      </c>
      <c r="Q353" s="80">
        <f t="shared" si="38"/>
        <v>36568.834000000003</v>
      </c>
    </row>
    <row r="354" spans="1:33" x14ac:dyDescent="0.2">
      <c r="A354" s="25" t="s">
        <v>201</v>
      </c>
      <c r="B354" s="26" t="s">
        <v>44</v>
      </c>
      <c r="C354" s="27">
        <v>51602.656999999999</v>
      </c>
      <c r="D354" s="30"/>
      <c r="E354" s="29">
        <f t="shared" si="36"/>
        <v>2156.0548245970558</v>
      </c>
      <c r="F354" s="1">
        <f t="shared" si="37"/>
        <v>2156</v>
      </c>
      <c r="G354" s="1">
        <f t="shared" si="40"/>
        <v>0.16794079999817768</v>
      </c>
      <c r="I354" s="1">
        <f t="shared" si="39"/>
        <v>0.16794079999817768</v>
      </c>
      <c r="O354" s="1">
        <f t="shared" ca="1" si="35"/>
        <v>0.13512415760392291</v>
      </c>
      <c r="Q354" s="80">
        <f t="shared" si="38"/>
        <v>36584.156999999999</v>
      </c>
    </row>
    <row r="355" spans="1:33" x14ac:dyDescent="0.2">
      <c r="A355" s="25" t="s">
        <v>201</v>
      </c>
      <c r="B355" s="26" t="s">
        <v>44</v>
      </c>
      <c r="C355" s="27">
        <v>51608.77</v>
      </c>
      <c r="D355" s="30"/>
      <c r="E355" s="29">
        <f t="shared" si="36"/>
        <v>2158.0504252003643</v>
      </c>
      <c r="F355" s="1">
        <f t="shared" si="37"/>
        <v>2158</v>
      </c>
      <c r="G355" s="1">
        <f t="shared" si="40"/>
        <v>0.15446439999504946</v>
      </c>
      <c r="I355" s="1">
        <f t="shared" si="39"/>
        <v>0.15446439999504946</v>
      </c>
      <c r="O355" s="1">
        <f t="shared" ca="1" si="35"/>
        <v>0.13521998579502176</v>
      </c>
      <c r="Q355" s="80">
        <f t="shared" si="38"/>
        <v>36590.269999999997</v>
      </c>
      <c r="AF355" s="2"/>
      <c r="AG355" s="1">
        <v>15</v>
      </c>
    </row>
    <row r="356" spans="1:33" x14ac:dyDescent="0.2">
      <c r="A356" s="25" t="s">
        <v>208</v>
      </c>
      <c r="B356" s="26" t="s">
        <v>44</v>
      </c>
      <c r="C356" s="27">
        <v>51639.391000000003</v>
      </c>
      <c r="D356" s="30"/>
      <c r="E356" s="29">
        <f t="shared" si="36"/>
        <v>2168.0467095245822</v>
      </c>
      <c r="F356" s="1">
        <f t="shared" si="37"/>
        <v>2168</v>
      </c>
      <c r="G356" s="1">
        <f t="shared" si="40"/>
        <v>0.14308240000536898</v>
      </c>
      <c r="I356" s="1">
        <f t="shared" si="39"/>
        <v>0.14308240000536898</v>
      </c>
      <c r="O356" s="1">
        <f t="shared" ca="1" si="35"/>
        <v>0.13569912675051607</v>
      </c>
      <c r="Q356" s="80">
        <f t="shared" si="38"/>
        <v>36620.891000000003</v>
      </c>
    </row>
    <row r="357" spans="1:33" x14ac:dyDescent="0.2">
      <c r="A357" s="25" t="s">
        <v>201</v>
      </c>
      <c r="B357" s="26" t="s">
        <v>44</v>
      </c>
      <c r="C357" s="27">
        <v>51657.783000000003</v>
      </c>
      <c r="D357" s="30"/>
      <c r="E357" s="29">
        <f t="shared" si="36"/>
        <v>2174.050813286412</v>
      </c>
      <c r="F357" s="1">
        <f t="shared" si="37"/>
        <v>2174</v>
      </c>
      <c r="G357" s="1">
        <f t="shared" si="40"/>
        <v>0.15565320000314387</v>
      </c>
      <c r="I357" s="1">
        <f t="shared" si="39"/>
        <v>0.15565320000314387</v>
      </c>
      <c r="O357" s="1">
        <f t="shared" ca="1" si="35"/>
        <v>0.13598661132381265</v>
      </c>
      <c r="Q357" s="80">
        <f t="shared" si="38"/>
        <v>36639.283000000003</v>
      </c>
      <c r="AF357" s="2"/>
      <c r="AG357" s="1">
        <v>11</v>
      </c>
    </row>
    <row r="358" spans="1:33" x14ac:dyDescent="0.2">
      <c r="A358" s="25" t="s">
        <v>209</v>
      </c>
      <c r="B358" s="26" t="s">
        <v>44</v>
      </c>
      <c r="C358" s="27">
        <v>51927.355000000003</v>
      </c>
      <c r="D358" s="30"/>
      <c r="E358" s="29">
        <f t="shared" si="36"/>
        <v>2262.0531109856242</v>
      </c>
      <c r="F358" s="1">
        <f t="shared" si="37"/>
        <v>2262</v>
      </c>
      <c r="G358" s="1">
        <f t="shared" si="40"/>
        <v>0.16269160000229022</v>
      </c>
      <c r="I358" s="1">
        <f t="shared" si="39"/>
        <v>0.16269160000229022</v>
      </c>
      <c r="O358" s="1">
        <f t="shared" ca="1" si="35"/>
        <v>0.14020305173216252</v>
      </c>
      <c r="Q358" s="80">
        <f t="shared" si="38"/>
        <v>36908.855000000003</v>
      </c>
      <c r="AE358" s="1" t="s">
        <v>100</v>
      </c>
    </row>
    <row r="359" spans="1:33" x14ac:dyDescent="0.2">
      <c r="A359" s="29" t="s">
        <v>182</v>
      </c>
      <c r="B359" s="37"/>
      <c r="C359" s="28">
        <v>51956.441999999981</v>
      </c>
      <c r="D359" s="28">
        <v>8.0000000000000002E-3</v>
      </c>
      <c r="E359" s="29">
        <f t="shared" si="36"/>
        <v>2271.5486180604507</v>
      </c>
      <c r="F359" s="1">
        <f t="shared" si="37"/>
        <v>2271.5</v>
      </c>
      <c r="G359" s="1">
        <f t="shared" si="40"/>
        <v>0.14892869998584501</v>
      </c>
      <c r="H359" s="1">
        <f>+G359</f>
        <v>0.14892869998584501</v>
      </c>
      <c r="O359" s="1">
        <f t="shared" ca="1" si="35"/>
        <v>0.14065823563988211</v>
      </c>
      <c r="Q359" s="80">
        <f t="shared" si="38"/>
        <v>36937.941999999981</v>
      </c>
    </row>
    <row r="360" spans="1:33" x14ac:dyDescent="0.2">
      <c r="A360" s="25" t="s">
        <v>182</v>
      </c>
      <c r="B360" s="26" t="s">
        <v>147</v>
      </c>
      <c r="C360" s="27">
        <v>51956.442000000003</v>
      </c>
      <c r="D360" s="30"/>
      <c r="E360" s="29">
        <f t="shared" si="36"/>
        <v>2271.5486180604576</v>
      </c>
      <c r="F360" s="1">
        <f t="shared" si="37"/>
        <v>2271.5</v>
      </c>
      <c r="G360" s="1">
        <f t="shared" si="40"/>
        <v>0.14892870000767289</v>
      </c>
      <c r="H360" s="1">
        <f>+G360</f>
        <v>0.14892870000767289</v>
      </c>
      <c r="O360" s="1">
        <f t="shared" ca="1" si="35"/>
        <v>0.14065823563988211</v>
      </c>
      <c r="Q360" s="80">
        <f t="shared" si="38"/>
        <v>36937.942000000003</v>
      </c>
    </row>
    <row r="361" spans="1:33" x14ac:dyDescent="0.2">
      <c r="A361" s="29" t="s">
        <v>182</v>
      </c>
      <c r="B361" s="37"/>
      <c r="C361" s="28">
        <v>51956.445000000007</v>
      </c>
      <c r="D361" s="28">
        <v>0.04</v>
      </c>
      <c r="E361" s="29">
        <f t="shared" si="36"/>
        <v>2271.5495974162272</v>
      </c>
      <c r="F361" s="1">
        <f t="shared" si="37"/>
        <v>2271.5</v>
      </c>
      <c r="G361" s="1">
        <f t="shared" si="40"/>
        <v>0.15192870001192205</v>
      </c>
      <c r="H361" s="1">
        <f>+G361</f>
        <v>0.15192870001192205</v>
      </c>
      <c r="O361" s="1">
        <f t="shared" ca="1" si="35"/>
        <v>0.14065823563988211</v>
      </c>
      <c r="Q361" s="80">
        <f t="shared" si="38"/>
        <v>36937.945000000007</v>
      </c>
    </row>
    <row r="362" spans="1:33" x14ac:dyDescent="0.2">
      <c r="A362" s="25" t="s">
        <v>209</v>
      </c>
      <c r="B362" s="26" t="s">
        <v>44</v>
      </c>
      <c r="C362" s="27">
        <v>52310.262000000002</v>
      </c>
      <c r="D362" s="30"/>
      <c r="E362" s="29">
        <f t="shared" si="36"/>
        <v>2387.0538373411523</v>
      </c>
      <c r="F362" s="1">
        <f t="shared" si="37"/>
        <v>2387</v>
      </c>
      <c r="G362" s="1">
        <f t="shared" si="40"/>
        <v>0.16491660000610864</v>
      </c>
      <c r="I362" s="1">
        <f>+G362</f>
        <v>0.16491660000610864</v>
      </c>
      <c r="O362" s="1">
        <f t="shared" ca="1" si="35"/>
        <v>0.14619231367584135</v>
      </c>
      <c r="Q362" s="80">
        <f t="shared" si="38"/>
        <v>37291.762000000002</v>
      </c>
      <c r="AE362" s="1" t="s">
        <v>90</v>
      </c>
      <c r="AG362" s="1">
        <v>12</v>
      </c>
    </row>
    <row r="363" spans="1:33" x14ac:dyDescent="0.2">
      <c r="A363" s="25" t="s">
        <v>210</v>
      </c>
      <c r="B363" s="26" t="s">
        <v>44</v>
      </c>
      <c r="C363" s="27">
        <v>52313.34</v>
      </c>
      <c r="D363" s="30"/>
      <c r="E363" s="29">
        <f t="shared" si="36"/>
        <v>2388.0586563591423</v>
      </c>
      <c r="F363" s="1">
        <f t="shared" si="37"/>
        <v>2388</v>
      </c>
      <c r="G363" s="1">
        <f t="shared" si="40"/>
        <v>0.17967839999619173</v>
      </c>
      <c r="I363" s="1">
        <f>+G363</f>
        <v>0.17967839999619173</v>
      </c>
      <c r="O363" s="1">
        <f t="shared" ca="1" si="35"/>
        <v>0.14624022777139078</v>
      </c>
      <c r="Q363" s="80">
        <f t="shared" si="38"/>
        <v>37294.839999999997</v>
      </c>
    </row>
    <row r="364" spans="1:33" x14ac:dyDescent="0.2">
      <c r="A364" s="25" t="s">
        <v>211</v>
      </c>
      <c r="B364" s="26" t="s">
        <v>44</v>
      </c>
      <c r="C364" s="27">
        <v>52362.345999999998</v>
      </c>
      <c r="D364" s="30"/>
      <c r="E364" s="29">
        <f t="shared" si="36"/>
        <v>2404.0567592817297</v>
      </c>
      <c r="F364" s="1">
        <f t="shared" si="37"/>
        <v>2404</v>
      </c>
      <c r="G364" s="1">
        <f t="shared" si="40"/>
        <v>0.17386719999922207</v>
      </c>
      <c r="I364" s="1">
        <f>+G364</f>
        <v>0.17386719999922207</v>
      </c>
      <c r="O364" s="1">
        <f t="shared" ca="1" si="35"/>
        <v>0.14700685330018168</v>
      </c>
      <c r="Q364" s="80">
        <f t="shared" si="38"/>
        <v>37343.845999999998</v>
      </c>
      <c r="AE364" s="1" t="s">
        <v>90</v>
      </c>
      <c r="AG364" s="1">
        <v>10</v>
      </c>
    </row>
    <row r="365" spans="1:33" x14ac:dyDescent="0.2">
      <c r="A365" s="29" t="s">
        <v>212</v>
      </c>
      <c r="B365" s="41" t="s">
        <v>44</v>
      </c>
      <c r="C365" s="28">
        <v>52365.397299999997</v>
      </c>
      <c r="D365" s="28">
        <v>3.0999999999999999E-3</v>
      </c>
      <c r="E365" s="29">
        <f t="shared" si="36"/>
        <v>2405.0528620333862</v>
      </c>
      <c r="F365" s="1">
        <f t="shared" si="37"/>
        <v>2405</v>
      </c>
      <c r="G365" s="1">
        <f t="shared" si="40"/>
        <v>0.16192899999441579</v>
      </c>
      <c r="K365" s="1">
        <f>+G365</f>
        <v>0.16192899999441579</v>
      </c>
      <c r="O365" s="1">
        <f t="shared" ca="1" si="35"/>
        <v>0.14705476739573112</v>
      </c>
      <c r="Q365" s="80">
        <f t="shared" si="38"/>
        <v>37346.897299999997</v>
      </c>
    </row>
    <row r="366" spans="1:33" x14ac:dyDescent="0.2">
      <c r="A366" s="25" t="s">
        <v>211</v>
      </c>
      <c r="B366" s="26" t="s">
        <v>44</v>
      </c>
      <c r="C366" s="27">
        <v>52368.462</v>
      </c>
      <c r="D366" s="30"/>
      <c r="E366" s="29">
        <f t="shared" si="36"/>
        <v>2406.0533392408074</v>
      </c>
      <c r="F366" s="1">
        <f t="shared" si="37"/>
        <v>2406</v>
      </c>
      <c r="G366" s="1">
        <f t="shared" si="40"/>
        <v>0.16339080000034301</v>
      </c>
      <c r="I366" s="1">
        <f>+G366</f>
        <v>0.16339080000034301</v>
      </c>
      <c r="O366" s="1">
        <f t="shared" ca="1" si="35"/>
        <v>0.14710268149128053</v>
      </c>
      <c r="Q366" s="80">
        <f t="shared" si="38"/>
        <v>37349.962</v>
      </c>
      <c r="AE366" s="1" t="s">
        <v>32</v>
      </c>
    </row>
    <row r="367" spans="1:33" x14ac:dyDescent="0.2">
      <c r="A367" s="42" t="s">
        <v>213</v>
      </c>
      <c r="B367" s="43" t="s">
        <v>44</v>
      </c>
      <c r="C367" s="42">
        <v>52368.464899999999</v>
      </c>
      <c r="D367" s="42" t="s">
        <v>33</v>
      </c>
      <c r="E367" s="29">
        <f t="shared" si="36"/>
        <v>2406.054285951383</v>
      </c>
      <c r="F367" s="1">
        <f t="shared" si="37"/>
        <v>2406</v>
      </c>
      <c r="G367" s="1">
        <f t="shared" si="40"/>
        <v>0.16629079999984242</v>
      </c>
      <c r="K367" s="1">
        <f>+G367</f>
        <v>0.16629079999984242</v>
      </c>
      <c r="N367" s="14"/>
      <c r="O367" s="1">
        <f t="shared" ca="1" si="35"/>
        <v>0.14710268149128053</v>
      </c>
      <c r="Q367" s="80">
        <f t="shared" si="38"/>
        <v>37349.964899999999</v>
      </c>
    </row>
    <row r="368" spans="1:33" x14ac:dyDescent="0.2">
      <c r="A368" s="25" t="s">
        <v>201</v>
      </c>
      <c r="B368" s="26" t="s">
        <v>44</v>
      </c>
      <c r="C368" s="27">
        <v>52426.67</v>
      </c>
      <c r="D368" s="30"/>
      <c r="E368" s="29">
        <f t="shared" si="36"/>
        <v>2425.0554527558452</v>
      </c>
      <c r="F368" s="1">
        <f t="shared" si="37"/>
        <v>2425</v>
      </c>
      <c r="G368" s="1">
        <f t="shared" si="40"/>
        <v>0.16986500000348315</v>
      </c>
      <c r="I368" s="1">
        <f>+G368</f>
        <v>0.16986500000348315</v>
      </c>
      <c r="O368" s="1">
        <f t="shared" ca="1" si="35"/>
        <v>0.14801304930671971</v>
      </c>
      <c r="Q368" s="80">
        <f t="shared" si="38"/>
        <v>37408.17</v>
      </c>
    </row>
    <row r="369" spans="1:33" x14ac:dyDescent="0.2">
      <c r="A369" s="29" t="s">
        <v>214</v>
      </c>
      <c r="B369" s="41" t="s">
        <v>44</v>
      </c>
      <c r="C369" s="28">
        <v>52567.576999999997</v>
      </c>
      <c r="D369" s="28">
        <v>3.5000000000000001E-3</v>
      </c>
      <c r="E369" s="29">
        <f t="shared" si="36"/>
        <v>2471.0548138241415</v>
      </c>
      <c r="F369" s="1">
        <f t="shared" si="37"/>
        <v>2471</v>
      </c>
      <c r="G369" s="1">
        <f t="shared" si="40"/>
        <v>0.16790780000155792</v>
      </c>
      <c r="J369" s="1">
        <f>+G369</f>
        <v>0.16790780000155792</v>
      </c>
      <c r="O369" s="1">
        <f t="shared" ref="O369:O400" ca="1" si="41">+C$11+C$12*$F369</f>
        <v>0.15021709770199354</v>
      </c>
      <c r="Q369" s="80">
        <f t="shared" si="38"/>
        <v>37549.076999999997</v>
      </c>
    </row>
    <row r="370" spans="1:33" x14ac:dyDescent="0.2">
      <c r="A370" s="44" t="s">
        <v>215</v>
      </c>
      <c r="B370" s="37" t="s">
        <v>44</v>
      </c>
      <c r="C370" s="28">
        <v>52610.476000000002</v>
      </c>
      <c r="D370" s="28">
        <v>4.0000000000000001E-3</v>
      </c>
      <c r="E370" s="29">
        <f t="shared" si="36"/>
        <v>2485.059274854957</v>
      </c>
      <c r="F370" s="1">
        <f t="shared" si="37"/>
        <v>2485</v>
      </c>
      <c r="G370" s="1">
        <f t="shared" si="40"/>
        <v>0.18157300000166288</v>
      </c>
      <c r="I370" s="1">
        <f>+G370</f>
        <v>0.18157300000166288</v>
      </c>
      <c r="O370" s="1">
        <f t="shared" ca="1" si="41"/>
        <v>0.15088789503968555</v>
      </c>
      <c r="Q370" s="80">
        <f t="shared" si="38"/>
        <v>37591.976000000002</v>
      </c>
    </row>
    <row r="371" spans="1:33" x14ac:dyDescent="0.2">
      <c r="A371" s="29" t="s">
        <v>216</v>
      </c>
      <c r="B371" s="41" t="s">
        <v>44</v>
      </c>
      <c r="C371" s="28">
        <v>52702.357900000003</v>
      </c>
      <c r="D371" s="28">
        <v>5.0000000000000001E-4</v>
      </c>
      <c r="E371" s="29">
        <f t="shared" si="36"/>
        <v>2515.0542977689438</v>
      </c>
      <c r="F371" s="1">
        <f t="shared" si="37"/>
        <v>2515</v>
      </c>
      <c r="G371" s="1">
        <f t="shared" si="40"/>
        <v>0.16632700000627665</v>
      </c>
      <c r="K371" s="1">
        <f>+G371</f>
        <v>0.16632700000627665</v>
      </c>
      <c r="O371" s="1">
        <f t="shared" ca="1" si="41"/>
        <v>0.15232531790616849</v>
      </c>
      <c r="Q371" s="80">
        <f t="shared" si="38"/>
        <v>37683.857900000003</v>
      </c>
    </row>
    <row r="372" spans="1:33" x14ac:dyDescent="0.2">
      <c r="A372" s="44" t="s">
        <v>215</v>
      </c>
      <c r="B372" s="41"/>
      <c r="C372" s="28">
        <v>52708.476000000002</v>
      </c>
      <c r="D372" s="28">
        <v>6.0000000000000001E-3</v>
      </c>
      <c r="E372" s="29">
        <f t="shared" si="36"/>
        <v>2517.0515632770589</v>
      </c>
      <c r="F372" s="1">
        <f t="shared" si="37"/>
        <v>2517</v>
      </c>
      <c r="G372" s="1">
        <f t="shared" si="40"/>
        <v>0.15795060000527883</v>
      </c>
      <c r="I372" s="1">
        <f>+G372</f>
        <v>0.15795060000527883</v>
      </c>
      <c r="O372" s="1">
        <f t="shared" ca="1" si="41"/>
        <v>0.15242114609726734</v>
      </c>
      <c r="Q372" s="80">
        <f t="shared" si="38"/>
        <v>37689.976000000002</v>
      </c>
    </row>
    <row r="373" spans="1:33" x14ac:dyDescent="0.2">
      <c r="A373" s="25" t="s">
        <v>201</v>
      </c>
      <c r="B373" s="26" t="s">
        <v>44</v>
      </c>
      <c r="C373" s="27">
        <v>52763.627999999997</v>
      </c>
      <c r="D373" s="30"/>
      <c r="E373" s="29">
        <f t="shared" si="36"/>
        <v>2535.0560397164018</v>
      </c>
      <c r="F373" s="1">
        <f t="shared" si="37"/>
        <v>2535</v>
      </c>
      <c r="G373" s="1">
        <f t="shared" si="40"/>
        <v>0.17166300000099</v>
      </c>
      <c r="I373" s="1">
        <f>+G373</f>
        <v>0.17166300000099</v>
      </c>
      <c r="O373" s="1">
        <f t="shared" ca="1" si="41"/>
        <v>0.15328359981715708</v>
      </c>
      <c r="Q373" s="80">
        <f t="shared" si="38"/>
        <v>37745.127999999997</v>
      </c>
    </row>
    <row r="374" spans="1:33" x14ac:dyDescent="0.2">
      <c r="A374" s="25" t="s">
        <v>201</v>
      </c>
      <c r="B374" s="26" t="s">
        <v>44</v>
      </c>
      <c r="C374" s="27">
        <v>52812.638599999998</v>
      </c>
      <c r="D374" s="30"/>
      <c r="E374" s="29">
        <f t="shared" si="36"/>
        <v>2551.0556443178334</v>
      </c>
      <c r="F374" s="1">
        <f t="shared" si="37"/>
        <v>2551</v>
      </c>
      <c r="G374" s="1">
        <f t="shared" si="40"/>
        <v>0.17045179999695392</v>
      </c>
      <c r="K374" s="1">
        <f>+G374</f>
        <v>0.17045179999695392</v>
      </c>
      <c r="O374" s="1">
        <f t="shared" ca="1" si="41"/>
        <v>0.15405022534594798</v>
      </c>
      <c r="Q374" s="80">
        <f t="shared" si="38"/>
        <v>37794.138599999998</v>
      </c>
      <c r="AF374" s="2"/>
      <c r="AG374" s="1">
        <v>8</v>
      </c>
    </row>
    <row r="375" spans="1:33" x14ac:dyDescent="0.2">
      <c r="A375" s="25" t="s">
        <v>201</v>
      </c>
      <c r="B375" s="26" t="s">
        <v>44</v>
      </c>
      <c r="C375" s="27">
        <v>53057.7</v>
      </c>
      <c r="D375" s="30"/>
      <c r="E375" s="29">
        <f t="shared" si="36"/>
        <v>2631.0564095211398</v>
      </c>
      <c r="F375" s="1">
        <f t="shared" si="37"/>
        <v>2631</v>
      </c>
      <c r="G375" s="1">
        <f t="shared" si="40"/>
        <v>0.17279579999740236</v>
      </c>
      <c r="I375" s="1">
        <f>+G375</f>
        <v>0.17279579999740236</v>
      </c>
      <c r="O375" s="1">
        <f t="shared" ca="1" si="41"/>
        <v>0.15788335298990241</v>
      </c>
      <c r="Q375" s="80">
        <f t="shared" si="38"/>
        <v>38039.199999999997</v>
      </c>
    </row>
    <row r="376" spans="1:33" x14ac:dyDescent="0.2">
      <c r="A376" s="25" t="s">
        <v>217</v>
      </c>
      <c r="B376" s="26" t="s">
        <v>44</v>
      </c>
      <c r="C376" s="27">
        <v>53541.695</v>
      </c>
      <c r="D376" s="30"/>
      <c r="E376" s="29">
        <f t="shared" si="36"/>
        <v>2789.0575078359889</v>
      </c>
      <c r="F376" s="1">
        <f t="shared" si="37"/>
        <v>2789</v>
      </c>
      <c r="G376" s="1">
        <f t="shared" si="40"/>
        <v>0.17616019999695709</v>
      </c>
      <c r="K376" s="1">
        <f>+G376</f>
        <v>0.17616019999695709</v>
      </c>
      <c r="O376" s="1">
        <f t="shared" ca="1" si="41"/>
        <v>0.16545378008671247</v>
      </c>
      <c r="Q376" s="80">
        <f t="shared" si="38"/>
        <v>38523.195</v>
      </c>
      <c r="AF376" s="2"/>
      <c r="AG376" s="1">
        <v>17</v>
      </c>
    </row>
    <row r="377" spans="1:33" x14ac:dyDescent="0.2">
      <c r="A377" s="25" t="s">
        <v>218</v>
      </c>
      <c r="B377" s="26" t="s">
        <v>44</v>
      </c>
      <c r="C377" s="27">
        <v>53802.076999999997</v>
      </c>
      <c r="D377" s="30"/>
      <c r="E377" s="29">
        <f t="shared" si="36"/>
        <v>2874.0597123658222</v>
      </c>
      <c r="F377" s="1">
        <f t="shared" si="37"/>
        <v>2874</v>
      </c>
      <c r="G377" s="1">
        <f t="shared" si="40"/>
        <v>0.18291319999843836</v>
      </c>
      <c r="I377" s="1">
        <f>+G377</f>
        <v>0.18291319999843836</v>
      </c>
      <c r="O377" s="1">
        <f t="shared" ca="1" si="41"/>
        <v>0.16952647820841404</v>
      </c>
      <c r="Q377" s="80">
        <f t="shared" si="38"/>
        <v>38783.576999999997</v>
      </c>
    </row>
    <row r="378" spans="1:33" x14ac:dyDescent="0.2">
      <c r="A378" s="25" t="s">
        <v>218</v>
      </c>
      <c r="B378" s="26" t="s">
        <v>44</v>
      </c>
      <c r="C378" s="27">
        <v>53805.129000000001</v>
      </c>
      <c r="D378" s="30"/>
      <c r="E378" s="29">
        <f t="shared" si="36"/>
        <v>2875.056043633826</v>
      </c>
      <c r="F378" s="1">
        <f t="shared" si="37"/>
        <v>2875</v>
      </c>
      <c r="G378" s="1">
        <f t="shared" si="40"/>
        <v>0.17167500000505242</v>
      </c>
      <c r="I378" s="1">
        <f>+G378</f>
        <v>0.17167500000505242</v>
      </c>
      <c r="O378" s="1">
        <f t="shared" ca="1" si="41"/>
        <v>0.16957439230396348</v>
      </c>
      <c r="Q378" s="80">
        <f t="shared" si="38"/>
        <v>38786.629000000001</v>
      </c>
    </row>
    <row r="379" spans="1:33" x14ac:dyDescent="0.2">
      <c r="A379" s="25" t="s">
        <v>217</v>
      </c>
      <c r="B379" s="26" t="s">
        <v>44</v>
      </c>
      <c r="C379" s="27">
        <v>53829.6423</v>
      </c>
      <c r="D379" s="30"/>
      <c r="E379" s="29">
        <f t="shared" si="36"/>
        <v>2883.0584575499224</v>
      </c>
      <c r="F379" s="1">
        <f t="shared" si="37"/>
        <v>2883</v>
      </c>
      <c r="G379" s="1">
        <f t="shared" si="40"/>
        <v>0.17906940000102622</v>
      </c>
      <c r="K379" s="1">
        <f>+G379</f>
        <v>0.17906940000102622</v>
      </c>
      <c r="O379" s="1">
        <f t="shared" ca="1" si="41"/>
        <v>0.16995770506835894</v>
      </c>
      <c r="Q379" s="80">
        <f t="shared" si="38"/>
        <v>38811.1423</v>
      </c>
      <c r="AF379" s="2"/>
      <c r="AG379" s="1">
        <v>6</v>
      </c>
    </row>
    <row r="380" spans="1:33" x14ac:dyDescent="0.2">
      <c r="A380" s="25" t="s">
        <v>217</v>
      </c>
      <c r="B380" s="26" t="s">
        <v>44</v>
      </c>
      <c r="C380" s="27">
        <v>54172.734100000001</v>
      </c>
      <c r="D380" s="30"/>
      <c r="E380" s="29">
        <f t="shared" si="36"/>
        <v>2995.0614353137812</v>
      </c>
      <c r="F380" s="1">
        <f t="shared" si="37"/>
        <v>2995</v>
      </c>
      <c r="G380" s="1">
        <f t="shared" si="40"/>
        <v>0.18819100000109756</v>
      </c>
      <c r="K380" s="1">
        <f>+G380</f>
        <v>0.18819100000109756</v>
      </c>
      <c r="O380" s="1">
        <f t="shared" ca="1" si="41"/>
        <v>0.17532408376989517</v>
      </c>
      <c r="Q380" s="80">
        <f t="shared" si="38"/>
        <v>39154.234100000001</v>
      </c>
    </row>
    <row r="381" spans="1:33" x14ac:dyDescent="0.2">
      <c r="A381" s="25" t="s">
        <v>219</v>
      </c>
      <c r="B381" s="26" t="s">
        <v>44</v>
      </c>
      <c r="C381" s="27">
        <v>54240.127</v>
      </c>
      <c r="D381" s="30"/>
      <c r="E381" s="29">
        <f t="shared" si="36"/>
        <v>3017.0619770933913</v>
      </c>
      <c r="F381" s="1">
        <f t="shared" si="37"/>
        <v>3017</v>
      </c>
      <c r="G381" s="1">
        <f t="shared" si="40"/>
        <v>0.18985059999977238</v>
      </c>
      <c r="I381" s="1">
        <f>+G381</f>
        <v>0.18985059999977238</v>
      </c>
      <c r="O381" s="1">
        <f t="shared" ca="1" si="41"/>
        <v>0.17637819387198261</v>
      </c>
      <c r="Q381" s="80">
        <f t="shared" si="38"/>
        <v>39221.627</v>
      </c>
    </row>
    <row r="382" spans="1:33" x14ac:dyDescent="0.2">
      <c r="A382" s="25" t="s">
        <v>217</v>
      </c>
      <c r="B382" s="26" t="s">
        <v>44</v>
      </c>
      <c r="C382" s="27">
        <v>54267.6901</v>
      </c>
      <c r="D382" s="30"/>
      <c r="E382" s="29">
        <f t="shared" si="36"/>
        <v>3026.060004083261</v>
      </c>
      <c r="F382" s="1">
        <f t="shared" si="37"/>
        <v>3026</v>
      </c>
      <c r="G382" s="1">
        <f t="shared" si="40"/>
        <v>0.18380679999972926</v>
      </c>
      <c r="K382" s="1">
        <f>+G382</f>
        <v>0.18380679999972926</v>
      </c>
      <c r="O382" s="1">
        <f t="shared" ca="1" si="41"/>
        <v>0.17680942073192751</v>
      </c>
      <c r="Q382" s="80">
        <f t="shared" si="38"/>
        <v>39249.1901</v>
      </c>
    </row>
    <row r="383" spans="1:33" x14ac:dyDescent="0.2">
      <c r="A383" s="44" t="s">
        <v>220</v>
      </c>
      <c r="B383" s="37" t="s">
        <v>44</v>
      </c>
      <c r="C383" s="28">
        <v>54558.699000000001</v>
      </c>
      <c r="D383" s="28">
        <v>2.9999999999999997E-4</v>
      </c>
      <c r="E383" s="29">
        <f t="shared" si="36"/>
        <v>3121.0604190036552</v>
      </c>
      <c r="F383" s="1">
        <f t="shared" si="37"/>
        <v>3121</v>
      </c>
      <c r="G383" s="1">
        <f t="shared" si="40"/>
        <v>0.18507780000072671</v>
      </c>
      <c r="K383" s="1">
        <f>+G383</f>
        <v>0.18507780000072671</v>
      </c>
      <c r="O383" s="1">
        <f t="shared" ca="1" si="41"/>
        <v>0.18136125980912338</v>
      </c>
      <c r="Q383" s="80">
        <f t="shared" si="38"/>
        <v>39540.199000000001</v>
      </c>
    </row>
    <row r="384" spans="1:33" x14ac:dyDescent="0.2">
      <c r="A384" s="25" t="s">
        <v>221</v>
      </c>
      <c r="B384" s="26" t="s">
        <v>44</v>
      </c>
      <c r="C384" s="27">
        <v>54871.15</v>
      </c>
      <c r="D384" s="30"/>
      <c r="E384" s="29">
        <f t="shared" si="36"/>
        <v>3223.0606486952283</v>
      </c>
      <c r="F384" s="1">
        <f t="shared" si="37"/>
        <v>3223</v>
      </c>
      <c r="G384" s="1">
        <f t="shared" si="40"/>
        <v>0.18578140000317944</v>
      </c>
      <c r="I384" s="1">
        <f>+G384</f>
        <v>0.18578140000317944</v>
      </c>
      <c r="O384" s="1">
        <f t="shared" ca="1" si="41"/>
        <v>0.18624849755516532</v>
      </c>
      <c r="Q384" s="80">
        <f t="shared" si="38"/>
        <v>39852.65</v>
      </c>
    </row>
    <row r="385" spans="1:33" x14ac:dyDescent="0.2">
      <c r="A385" s="44" t="s">
        <v>222</v>
      </c>
      <c r="B385" s="44"/>
      <c r="C385" s="28">
        <v>55563.450599999996</v>
      </c>
      <c r="D385" s="28">
        <v>3.5000000000000001E-3</v>
      </c>
      <c r="E385" s="29">
        <f t="shared" si="36"/>
        <v>3449.0635106339423</v>
      </c>
      <c r="F385" s="1">
        <f t="shared" si="37"/>
        <v>3449</v>
      </c>
      <c r="G385" s="1">
        <f t="shared" ref="G385:G400" si="42">+C385-(C$7+F385*C$8)</f>
        <v>0.19454820000100881</v>
      </c>
      <c r="J385" s="1">
        <f>+G385</f>
        <v>0.19454820000100881</v>
      </c>
      <c r="O385" s="1">
        <f t="shared" ca="1" si="41"/>
        <v>0.19707708314933664</v>
      </c>
      <c r="Q385" s="80">
        <f t="shared" si="38"/>
        <v>40544.950599999996</v>
      </c>
    </row>
    <row r="386" spans="1:33" x14ac:dyDescent="0.2">
      <c r="A386" s="44" t="s">
        <v>223</v>
      </c>
      <c r="B386" s="37" t="s">
        <v>44</v>
      </c>
      <c r="C386" s="28">
        <v>55615.525049999997</v>
      </c>
      <c r="D386" s="28">
        <v>5.0000000000000001E-4</v>
      </c>
      <c r="E386" s="29">
        <f t="shared" si="36"/>
        <v>3466.0633149586597</v>
      </c>
      <c r="F386" s="1">
        <f t="shared" si="37"/>
        <v>3466</v>
      </c>
      <c r="G386" s="1">
        <f t="shared" si="42"/>
        <v>0.19394879999890691</v>
      </c>
      <c r="K386" s="1">
        <f>+G386</f>
        <v>0.19394879999890691</v>
      </c>
      <c r="O386" s="1">
        <f t="shared" ca="1" si="41"/>
        <v>0.19789162277367695</v>
      </c>
      <c r="Q386" s="80">
        <f t="shared" si="38"/>
        <v>40597.025049999997</v>
      </c>
    </row>
    <row r="387" spans="1:33" x14ac:dyDescent="0.2">
      <c r="A387" s="34" t="s">
        <v>224</v>
      </c>
      <c r="B387" s="38" t="s">
        <v>44</v>
      </c>
      <c r="C387" s="34">
        <v>55658.410300000003</v>
      </c>
      <c r="D387" s="34">
        <v>2.3999999999999998E-3</v>
      </c>
      <c r="E387" s="29">
        <f t="shared" si="36"/>
        <v>3480.0632872755391</v>
      </c>
      <c r="F387" s="1">
        <f t="shared" si="37"/>
        <v>3480</v>
      </c>
      <c r="G387" s="1">
        <f t="shared" si="42"/>
        <v>0.1938640000007581</v>
      </c>
      <c r="J387" s="1">
        <f>+G387</f>
        <v>0.1938640000007581</v>
      </c>
      <c r="O387" s="1">
        <f t="shared" ca="1" si="41"/>
        <v>0.19856242011136899</v>
      </c>
      <c r="Q387" s="80">
        <f t="shared" si="38"/>
        <v>40639.910300000003</v>
      </c>
    </row>
    <row r="388" spans="1:33" x14ac:dyDescent="0.2">
      <c r="A388" s="34" t="s">
        <v>225</v>
      </c>
      <c r="B388" s="38" t="s">
        <v>44</v>
      </c>
      <c r="C388" s="34">
        <v>55661.472000000002</v>
      </c>
      <c r="D388" s="34">
        <v>5.0000000000000001E-3</v>
      </c>
      <c r="E388" s="29">
        <f t="shared" si="36"/>
        <v>3481.0627851271911</v>
      </c>
      <c r="F388" s="1">
        <f t="shared" si="37"/>
        <v>3481</v>
      </c>
      <c r="G388" s="1">
        <f t="shared" si="42"/>
        <v>0.19232580000243615</v>
      </c>
      <c r="I388" s="1">
        <f>+G388</f>
        <v>0.19232580000243615</v>
      </c>
      <c r="O388" s="1">
        <f t="shared" ca="1" si="41"/>
        <v>0.19861033420691843</v>
      </c>
      <c r="Q388" s="80">
        <f t="shared" si="38"/>
        <v>40642.972000000002</v>
      </c>
    </row>
    <row r="389" spans="1:33" x14ac:dyDescent="0.2">
      <c r="A389" s="44" t="s">
        <v>226</v>
      </c>
      <c r="B389" s="37" t="s">
        <v>44</v>
      </c>
      <c r="C389" s="28">
        <v>55921.850700000003</v>
      </c>
      <c r="D389" s="28">
        <v>1E-4</v>
      </c>
      <c r="E389" s="29">
        <f t="shared" si="36"/>
        <v>3566.0639123656802</v>
      </c>
      <c r="F389" s="1">
        <f t="shared" si="37"/>
        <v>3566</v>
      </c>
      <c r="G389" s="1">
        <f t="shared" si="42"/>
        <v>0.1957788000072469</v>
      </c>
      <c r="L389" s="1">
        <f>+G389</f>
        <v>0.1957788000072469</v>
      </c>
      <c r="O389" s="1">
        <f t="shared" ca="1" si="41"/>
        <v>0.20268303232862001</v>
      </c>
      <c r="Q389" s="80">
        <f t="shared" si="38"/>
        <v>40903.350700000003</v>
      </c>
      <c r="AE389" s="1" t="s">
        <v>90</v>
      </c>
      <c r="AG389" s="1">
        <v>14</v>
      </c>
    </row>
    <row r="390" spans="1:33" x14ac:dyDescent="0.2">
      <c r="A390" s="44" t="s">
        <v>227</v>
      </c>
      <c r="B390" s="37" t="s">
        <v>44</v>
      </c>
      <c r="C390" s="28">
        <v>55921.850700000003</v>
      </c>
      <c r="D390" s="28">
        <v>1E-4</v>
      </c>
      <c r="E390" s="29">
        <f t="shared" si="36"/>
        <v>3566.0639123656802</v>
      </c>
      <c r="F390" s="1">
        <f t="shared" si="37"/>
        <v>3566</v>
      </c>
      <c r="G390" s="1">
        <f t="shared" si="42"/>
        <v>0.1957788000072469</v>
      </c>
      <c r="K390" s="1">
        <f>+G390</f>
        <v>0.1957788000072469</v>
      </c>
      <c r="O390" s="1">
        <f t="shared" ca="1" si="41"/>
        <v>0.20268303232862001</v>
      </c>
      <c r="Q390" s="80">
        <f t="shared" si="38"/>
        <v>40903.350700000003</v>
      </c>
    </row>
    <row r="391" spans="1:33" x14ac:dyDescent="0.2">
      <c r="A391" s="45" t="s">
        <v>228</v>
      </c>
      <c r="B391" s="41" t="s">
        <v>44</v>
      </c>
      <c r="C391" s="45">
        <v>56727.481399999997</v>
      </c>
      <c r="D391" s="45">
        <v>3.3E-3</v>
      </c>
      <c r="E391" s="29">
        <f t="shared" si="36"/>
        <v>3829.0636033462883</v>
      </c>
      <c r="F391" s="1">
        <f t="shared" si="37"/>
        <v>3829</v>
      </c>
      <c r="G391" s="1">
        <f t="shared" si="42"/>
        <v>0.19483220000256551</v>
      </c>
      <c r="J391" s="1">
        <f>+G391</f>
        <v>0.19483220000256551</v>
      </c>
      <c r="O391" s="1">
        <f t="shared" ca="1" si="41"/>
        <v>0.21528443945812026</v>
      </c>
      <c r="Q391" s="80">
        <f t="shared" si="38"/>
        <v>41708.981399999997</v>
      </c>
    </row>
    <row r="392" spans="1:33" x14ac:dyDescent="0.2">
      <c r="A392" s="46" t="s">
        <v>229</v>
      </c>
      <c r="B392" s="47" t="s">
        <v>44</v>
      </c>
      <c r="C392" s="48">
        <v>57064.447999999997</v>
      </c>
      <c r="D392" s="48">
        <v>2E-3</v>
      </c>
      <c r="E392" s="29">
        <f t="shared" si="36"/>
        <v>3939.0669977933803</v>
      </c>
      <c r="F392" s="1">
        <f t="shared" si="37"/>
        <v>3939</v>
      </c>
      <c r="G392" s="1">
        <f t="shared" si="42"/>
        <v>0.20523020000109682</v>
      </c>
      <c r="K392" s="1">
        <f t="shared" ref="K392:K400" si="43">+G392</f>
        <v>0.20523020000109682</v>
      </c>
      <c r="O392" s="1">
        <f t="shared" ca="1" si="41"/>
        <v>0.2205549899685576</v>
      </c>
      <c r="Q392" s="80">
        <f t="shared" si="38"/>
        <v>42045.947999999997</v>
      </c>
    </row>
    <row r="393" spans="1:33" x14ac:dyDescent="0.2">
      <c r="A393" s="46" t="s">
        <v>229</v>
      </c>
      <c r="B393" s="47" t="s">
        <v>44</v>
      </c>
      <c r="C393" s="48">
        <v>57073.633999999998</v>
      </c>
      <c r="D393" s="48">
        <v>2E-3</v>
      </c>
      <c r="E393" s="29">
        <f t="shared" si="36"/>
        <v>3942.0657851550691</v>
      </c>
      <c r="F393" s="1">
        <f t="shared" si="37"/>
        <v>3942</v>
      </c>
      <c r="G393" s="1">
        <f t="shared" si="42"/>
        <v>0.20151559999794699</v>
      </c>
      <c r="K393" s="1">
        <f t="shared" si="43"/>
        <v>0.20151559999794699</v>
      </c>
      <c r="O393" s="1">
        <f t="shared" ca="1" si="41"/>
        <v>0.22069873225520587</v>
      </c>
      <c r="Q393" s="80">
        <f t="shared" si="38"/>
        <v>42055.133999999998</v>
      </c>
    </row>
    <row r="394" spans="1:33" x14ac:dyDescent="0.2">
      <c r="A394" s="49" t="s">
        <v>230</v>
      </c>
      <c r="B394" s="50" t="s">
        <v>44</v>
      </c>
      <c r="C394" s="49">
        <v>57465.746700000003</v>
      </c>
      <c r="D394" s="49">
        <v>4.0000000000000002E-4</v>
      </c>
      <c r="E394" s="29">
        <f t="shared" si="36"/>
        <v>4070.0717299751632</v>
      </c>
      <c r="F394" s="1">
        <f t="shared" si="37"/>
        <v>4070</v>
      </c>
      <c r="G394" s="1">
        <f t="shared" si="42"/>
        <v>0.21972600000299281</v>
      </c>
      <c r="K394" s="1">
        <f t="shared" si="43"/>
        <v>0.21972600000299281</v>
      </c>
      <c r="O394" s="1">
        <f t="shared" ca="1" si="41"/>
        <v>0.22683173648553301</v>
      </c>
      <c r="Q394" s="80">
        <f t="shared" si="38"/>
        <v>42447.246700000003</v>
      </c>
    </row>
    <row r="395" spans="1:33" x14ac:dyDescent="0.2">
      <c r="A395" s="49" t="s">
        <v>231</v>
      </c>
      <c r="B395" s="50" t="s">
        <v>44</v>
      </c>
      <c r="C395" s="49">
        <v>57720.001300000004</v>
      </c>
      <c r="D395" s="49">
        <v>4.0000000000000002E-4</v>
      </c>
      <c r="E395" s="29">
        <f t="shared" si="36"/>
        <v>4153.0736329940009</v>
      </c>
      <c r="F395" s="1">
        <f t="shared" si="37"/>
        <v>4153</v>
      </c>
      <c r="G395" s="1">
        <f t="shared" si="42"/>
        <v>0.22555540000757901</v>
      </c>
      <c r="K395" s="1">
        <f t="shared" si="43"/>
        <v>0.22555540000757901</v>
      </c>
      <c r="O395" s="1">
        <f t="shared" ca="1" si="41"/>
        <v>0.23080860641613576</v>
      </c>
      <c r="Q395" s="80">
        <f t="shared" si="38"/>
        <v>42701.501300000004</v>
      </c>
    </row>
    <row r="396" spans="1:33" x14ac:dyDescent="0.2">
      <c r="A396" s="51" t="s">
        <v>232</v>
      </c>
      <c r="B396" s="52" t="s">
        <v>44</v>
      </c>
      <c r="C396" s="51">
        <v>57802.712200000002</v>
      </c>
      <c r="D396" s="51">
        <v>1E-4</v>
      </c>
      <c r="E396" s="29">
        <f t="shared" si="36"/>
        <v>4180.0747653251401</v>
      </c>
      <c r="F396" s="1">
        <f t="shared" si="37"/>
        <v>4180</v>
      </c>
      <c r="G396" s="1">
        <f t="shared" si="42"/>
        <v>0.22902400000748457</v>
      </c>
      <c r="K396" s="1">
        <f t="shared" si="43"/>
        <v>0.22902400000748457</v>
      </c>
      <c r="O396" s="1">
        <f t="shared" ca="1" si="41"/>
        <v>0.23210228699597035</v>
      </c>
      <c r="Q396" s="80">
        <f t="shared" si="38"/>
        <v>42784.212200000002</v>
      </c>
    </row>
    <row r="397" spans="1:33" x14ac:dyDescent="0.2">
      <c r="A397" s="53" t="s">
        <v>233</v>
      </c>
      <c r="B397" s="54" t="s">
        <v>44</v>
      </c>
      <c r="C397" s="55">
        <v>57833.345000000001</v>
      </c>
      <c r="D397" s="55">
        <v>4.0000000000000002E-4</v>
      </c>
      <c r="E397" s="29">
        <f t="shared" si="36"/>
        <v>4190.0749017820435</v>
      </c>
      <c r="F397" s="1">
        <f t="shared" si="37"/>
        <v>4190</v>
      </c>
      <c r="G397" s="1">
        <f t="shared" si="42"/>
        <v>0.22944200000347337</v>
      </c>
      <c r="K397" s="1">
        <f t="shared" si="43"/>
        <v>0.22944200000347337</v>
      </c>
      <c r="O397" s="1">
        <f t="shared" ca="1" si="41"/>
        <v>0.23258142795146469</v>
      </c>
      <c r="Q397" s="80">
        <f t="shared" si="38"/>
        <v>42814.845000000001</v>
      </c>
    </row>
    <row r="398" spans="1:33" x14ac:dyDescent="0.2">
      <c r="A398" s="53" t="s">
        <v>233</v>
      </c>
      <c r="B398" s="54" t="s">
        <v>44</v>
      </c>
      <c r="C398" s="55">
        <v>57836.409500000002</v>
      </c>
      <c r="D398" s="55">
        <v>5.0000000000000001E-4</v>
      </c>
      <c r="E398" s="29">
        <f t="shared" si="36"/>
        <v>4191.0753136990797</v>
      </c>
      <c r="F398" s="1">
        <f t="shared" si="37"/>
        <v>4191</v>
      </c>
      <c r="G398" s="1">
        <f t="shared" si="42"/>
        <v>0.23070380000717705</v>
      </c>
      <c r="K398" s="1">
        <f t="shared" si="43"/>
        <v>0.23070380000717705</v>
      </c>
      <c r="O398" s="1">
        <f t="shared" ca="1" si="41"/>
        <v>0.23262934204701408</v>
      </c>
      <c r="Q398" s="80">
        <f t="shared" si="38"/>
        <v>42817.909500000002</v>
      </c>
    </row>
    <row r="399" spans="1:33" x14ac:dyDescent="0.2">
      <c r="A399" s="56" t="s">
        <v>234</v>
      </c>
      <c r="B399" s="57" t="s">
        <v>44</v>
      </c>
      <c r="C399" s="58">
        <v>57873.1734</v>
      </c>
      <c r="D399" s="59" t="s">
        <v>235</v>
      </c>
      <c r="E399" s="29">
        <f t="shared" si="36"/>
        <v>4203.0769595390921</v>
      </c>
      <c r="F399" s="1">
        <f t="shared" si="37"/>
        <v>4203</v>
      </c>
      <c r="G399" s="1">
        <f t="shared" si="42"/>
        <v>0.2357454000011785</v>
      </c>
      <c r="K399" s="1">
        <f t="shared" si="43"/>
        <v>0.2357454000011785</v>
      </c>
      <c r="O399" s="1">
        <f t="shared" ca="1" si="41"/>
        <v>0.23320431119360729</v>
      </c>
      <c r="Q399" s="80">
        <f t="shared" si="38"/>
        <v>42854.6734</v>
      </c>
    </row>
    <row r="400" spans="1:33" x14ac:dyDescent="0.2">
      <c r="A400" s="51" t="s">
        <v>236</v>
      </c>
      <c r="B400" s="60" t="s">
        <v>44</v>
      </c>
      <c r="C400" s="51">
        <v>58148.868900000001</v>
      </c>
      <c r="D400" s="51">
        <v>1E-4</v>
      </c>
      <c r="E400" s="29">
        <f t="shared" si="36"/>
        <v>4293.0782855868028</v>
      </c>
      <c r="F400" s="1">
        <f t="shared" si="37"/>
        <v>4293</v>
      </c>
      <c r="G400" s="1">
        <f t="shared" si="42"/>
        <v>0.23980740000115475</v>
      </c>
      <c r="K400" s="1">
        <f t="shared" si="43"/>
        <v>0.23980740000115475</v>
      </c>
      <c r="O400" s="1">
        <f t="shared" ca="1" si="41"/>
        <v>0.23751657979305602</v>
      </c>
      <c r="Q400" s="80">
        <f t="shared" si="38"/>
        <v>43130.368900000001</v>
      </c>
    </row>
    <row r="401" spans="1:17" x14ac:dyDescent="0.2">
      <c r="A401" s="61" t="s">
        <v>237</v>
      </c>
      <c r="B401" s="61" t="s">
        <v>15</v>
      </c>
      <c r="C401" s="62">
        <v>57744.509169999998</v>
      </c>
      <c r="D401" s="62">
        <v>6.9999999999999994E-5</v>
      </c>
      <c r="E401" s="29">
        <f t="shared" ref="E401:E450" si="44">+(C401-C$7)/C$8</f>
        <v>4161.0742742761558</v>
      </c>
      <c r="F401" s="1">
        <f t="shared" si="37"/>
        <v>4161</v>
      </c>
      <c r="G401" s="1">
        <f t="shared" ref="G401:G450" si="45">+C401-(C$7+F401*C$8)</f>
        <v>0.22751979999884497</v>
      </c>
      <c r="K401" s="1">
        <f t="shared" ref="K401:K450" si="46">+G401</f>
        <v>0.22751979999884497</v>
      </c>
      <c r="O401" s="1">
        <f t="shared" ref="O401:O450" ca="1" si="47">+C$11+C$12*$F401</f>
        <v>0.23119191918053117</v>
      </c>
      <c r="Q401" s="80">
        <f t="shared" ref="Q401:Q450" si="48">+C401-15018.5</f>
        <v>42726.009169999998</v>
      </c>
    </row>
    <row r="402" spans="1:17" x14ac:dyDescent="0.2">
      <c r="A402" s="61" t="s">
        <v>237</v>
      </c>
      <c r="B402" s="61" t="s">
        <v>15</v>
      </c>
      <c r="C402" s="62">
        <v>55563.449379999998</v>
      </c>
      <c r="D402" s="62">
        <v>1.3999999999999999E-4</v>
      </c>
      <c r="E402" s="29">
        <f t="shared" si="44"/>
        <v>3449.0631123625972</v>
      </c>
      <c r="F402" s="1">
        <f t="shared" si="37"/>
        <v>3449</v>
      </c>
      <c r="G402" s="1">
        <f t="shared" si="45"/>
        <v>0.19332820000272477</v>
      </c>
      <c r="K402" s="1">
        <f t="shared" si="46"/>
        <v>0.19332820000272477</v>
      </c>
      <c r="O402" s="1">
        <f t="shared" ca="1" si="47"/>
        <v>0.19707708314933664</v>
      </c>
      <c r="Q402" s="80">
        <f t="shared" si="48"/>
        <v>40544.949379999998</v>
      </c>
    </row>
    <row r="403" spans="1:17" x14ac:dyDescent="0.2">
      <c r="A403" s="61" t="s">
        <v>237</v>
      </c>
      <c r="B403" s="61" t="s">
        <v>15</v>
      </c>
      <c r="C403" s="62">
        <v>50150.636400000003</v>
      </c>
      <c r="D403" s="62">
        <v>2E-3</v>
      </c>
      <c r="E403" s="29">
        <f t="shared" si="44"/>
        <v>1682.0399079640638</v>
      </c>
      <c r="F403" s="1">
        <f t="shared" si="37"/>
        <v>1682</v>
      </c>
      <c r="G403" s="1">
        <f t="shared" si="45"/>
        <v>0.12224760000390233</v>
      </c>
      <c r="K403" s="1">
        <f t="shared" si="46"/>
        <v>0.12224760000390233</v>
      </c>
      <c r="O403" s="1">
        <f t="shared" ca="1" si="47"/>
        <v>0.11241287631349281</v>
      </c>
      <c r="Q403" s="80">
        <f t="shared" si="48"/>
        <v>35132.136400000003</v>
      </c>
    </row>
    <row r="404" spans="1:17" x14ac:dyDescent="0.2">
      <c r="A404" s="61" t="s">
        <v>237</v>
      </c>
      <c r="B404" s="61" t="s">
        <v>15</v>
      </c>
      <c r="C404" s="62">
        <v>54950.796560000003</v>
      </c>
      <c r="D404" s="62">
        <v>2.5999999999999998E-4</v>
      </c>
      <c r="E404" s="29">
        <f t="shared" si="44"/>
        <v>3249.0614213416393</v>
      </c>
      <c r="F404" s="1">
        <f t="shared" si="37"/>
        <v>3249</v>
      </c>
      <c r="G404" s="1">
        <f t="shared" si="45"/>
        <v>0.18814820000261534</v>
      </c>
      <c r="K404" s="1">
        <f t="shared" si="46"/>
        <v>0.18814820000261534</v>
      </c>
      <c r="O404" s="1">
        <f t="shared" ca="1" si="47"/>
        <v>0.18749426403945052</v>
      </c>
      <c r="Q404" s="80">
        <f t="shared" si="48"/>
        <v>39932.296560000003</v>
      </c>
    </row>
    <row r="405" spans="1:17" x14ac:dyDescent="0.2">
      <c r="A405" s="61" t="s">
        <v>237</v>
      </c>
      <c r="B405" s="61" t="s">
        <v>15</v>
      </c>
      <c r="C405" s="62">
        <v>55921.850709999999</v>
      </c>
      <c r="D405" s="62">
        <v>6.9999999999999994E-5</v>
      </c>
      <c r="E405" s="29">
        <f t="shared" si="44"/>
        <v>3566.0639156301982</v>
      </c>
      <c r="F405" s="1">
        <f t="shared" ref="F405:F450" si="49">ROUND(2*E405,0)/2</f>
        <v>3566</v>
      </c>
      <c r="G405" s="1">
        <f t="shared" si="45"/>
        <v>0.1957888000033563</v>
      </c>
      <c r="K405" s="1">
        <f t="shared" si="46"/>
        <v>0.1957888000033563</v>
      </c>
      <c r="O405" s="1">
        <f t="shared" ca="1" si="47"/>
        <v>0.20268303232862001</v>
      </c>
      <c r="Q405" s="80">
        <f t="shared" si="48"/>
        <v>40903.350709999999</v>
      </c>
    </row>
    <row r="406" spans="1:17" x14ac:dyDescent="0.2">
      <c r="A406" s="61" t="s">
        <v>237</v>
      </c>
      <c r="B406" s="61" t="s">
        <v>15</v>
      </c>
      <c r="C406" s="62">
        <v>57465.745970000004</v>
      </c>
      <c r="D406" s="62">
        <v>5.5000000000000003E-4</v>
      </c>
      <c r="E406" s="29">
        <f t="shared" si="44"/>
        <v>4070.0714916652596</v>
      </c>
      <c r="F406" s="1">
        <f t="shared" si="49"/>
        <v>4070</v>
      </c>
      <c r="G406" s="1">
        <f t="shared" si="45"/>
        <v>0.21899600000324426</v>
      </c>
      <c r="K406" s="1">
        <f t="shared" si="46"/>
        <v>0.21899600000324426</v>
      </c>
      <c r="O406" s="1">
        <f t="shared" ca="1" si="47"/>
        <v>0.22683173648553301</v>
      </c>
      <c r="Q406" s="80">
        <f t="shared" si="48"/>
        <v>42447.245970000004</v>
      </c>
    </row>
    <row r="407" spans="1:17" x14ac:dyDescent="0.2">
      <c r="A407" s="61" t="s">
        <v>237</v>
      </c>
      <c r="B407" s="61" t="s">
        <v>15</v>
      </c>
      <c r="C407" s="62">
        <v>57802.711900000002</v>
      </c>
      <c r="D407" s="62">
        <v>9.0000000000000006E-5</v>
      </c>
      <c r="E407" s="29">
        <f t="shared" si="44"/>
        <v>4180.0746673895628</v>
      </c>
      <c r="F407" s="1">
        <f t="shared" si="49"/>
        <v>4180</v>
      </c>
      <c r="G407" s="1">
        <f t="shared" si="45"/>
        <v>0.22872400000778725</v>
      </c>
      <c r="K407" s="1">
        <f t="shared" si="46"/>
        <v>0.22872400000778725</v>
      </c>
      <c r="O407" s="1">
        <f t="shared" ca="1" si="47"/>
        <v>0.23210228699597035</v>
      </c>
      <c r="Q407" s="80">
        <f t="shared" si="48"/>
        <v>42784.211900000002</v>
      </c>
    </row>
    <row r="408" spans="1:17" x14ac:dyDescent="0.2">
      <c r="A408" s="61" t="s">
        <v>237</v>
      </c>
      <c r="B408" s="61" t="s">
        <v>15</v>
      </c>
      <c r="C408" s="62">
        <v>58148.86866</v>
      </c>
      <c r="D408" s="62">
        <v>4.0000000000000003E-5</v>
      </c>
      <c r="E408" s="29">
        <f t="shared" si="44"/>
        <v>4293.0782072383408</v>
      </c>
      <c r="F408" s="1">
        <f t="shared" si="49"/>
        <v>4293</v>
      </c>
      <c r="G408" s="1">
        <f t="shared" si="45"/>
        <v>0.2395673999999417</v>
      </c>
      <c r="K408" s="1">
        <f t="shared" si="46"/>
        <v>0.2395673999999417</v>
      </c>
      <c r="O408" s="1">
        <f t="shared" ca="1" si="47"/>
        <v>0.23751657979305602</v>
      </c>
      <c r="Q408" s="80">
        <f t="shared" si="48"/>
        <v>43130.36866</v>
      </c>
    </row>
    <row r="409" spans="1:17" x14ac:dyDescent="0.2">
      <c r="A409" s="61" t="s">
        <v>237</v>
      </c>
      <c r="B409" s="61" t="s">
        <v>15</v>
      </c>
      <c r="C409" s="62">
        <v>39891.742400000003</v>
      </c>
      <c r="D409" s="63">
        <v>1.1000000000000001E-3</v>
      </c>
      <c r="E409" s="29">
        <f t="shared" si="44"/>
        <v>-1666.9957628499137</v>
      </c>
      <c r="F409" s="1">
        <f t="shared" si="49"/>
        <v>-1667</v>
      </c>
      <c r="G409" s="1">
        <f t="shared" si="45"/>
        <v>1.2979400002222974E-2</v>
      </c>
      <c r="K409" s="1">
        <f t="shared" si="46"/>
        <v>1.2979400002222974E-2</v>
      </c>
      <c r="O409" s="1">
        <f t="shared" ca="1" si="47"/>
        <v>-4.8051429681550156E-2</v>
      </c>
      <c r="Q409" s="80">
        <f t="shared" si="48"/>
        <v>24873.242400000003</v>
      </c>
    </row>
    <row r="410" spans="1:17" x14ac:dyDescent="0.2">
      <c r="A410" s="61" t="s">
        <v>237</v>
      </c>
      <c r="B410" s="61" t="s">
        <v>15</v>
      </c>
      <c r="C410" s="62">
        <v>41049.682999999997</v>
      </c>
      <c r="D410" s="63">
        <v>1.5E-3</v>
      </c>
      <c r="E410" s="29">
        <f t="shared" si="44"/>
        <v>-1288.9838276370417</v>
      </c>
      <c r="F410" s="1">
        <f t="shared" si="49"/>
        <v>-1289</v>
      </c>
      <c r="G410" s="1">
        <f t="shared" si="45"/>
        <v>4.9539799998456147E-2</v>
      </c>
      <c r="K410" s="1">
        <f t="shared" si="46"/>
        <v>4.9539799998456147E-2</v>
      </c>
      <c r="O410" s="1">
        <f t="shared" ca="1" si="47"/>
        <v>-2.9939901563865397E-2</v>
      </c>
      <c r="Q410" s="80">
        <f t="shared" si="48"/>
        <v>26031.182999999997</v>
      </c>
    </row>
    <row r="411" spans="1:17" x14ac:dyDescent="0.2">
      <c r="A411" s="61" t="s">
        <v>237</v>
      </c>
      <c r="B411" s="61" t="s">
        <v>15</v>
      </c>
      <c r="C411" s="62">
        <v>41055.7474</v>
      </c>
      <c r="D411" s="63">
        <v>2.2000000000000001E-3</v>
      </c>
      <c r="E411" s="29">
        <f t="shared" si="44"/>
        <v>-1287.0040925971734</v>
      </c>
      <c r="F411" s="1">
        <f t="shared" si="49"/>
        <v>-1287</v>
      </c>
      <c r="G411" s="1">
        <f t="shared" si="45"/>
        <v>-1.2536599999293685E-2</v>
      </c>
      <c r="K411" s="1">
        <f t="shared" si="46"/>
        <v>-1.2536599999293685E-2</v>
      </c>
      <c r="O411" s="1">
        <f t="shared" ca="1" si="47"/>
        <v>-2.9844073372766539E-2</v>
      </c>
      <c r="Q411" s="80">
        <f t="shared" si="48"/>
        <v>26037.2474</v>
      </c>
    </row>
    <row r="412" spans="1:17" x14ac:dyDescent="0.2">
      <c r="A412" s="61" t="s">
        <v>237</v>
      </c>
      <c r="B412" s="61" t="s">
        <v>15</v>
      </c>
      <c r="C412" s="62">
        <v>42458.722800000003</v>
      </c>
      <c r="D412" s="63">
        <v>1.4E-3</v>
      </c>
      <c r="E412" s="29">
        <f t="shared" si="44"/>
        <v>-829.00007580213514</v>
      </c>
      <c r="F412" s="1">
        <f t="shared" si="49"/>
        <v>-829</v>
      </c>
      <c r="G412" s="1">
        <f t="shared" si="45"/>
        <v>-2.3219999275170267E-4</v>
      </c>
      <c r="K412" s="1">
        <f t="shared" si="46"/>
        <v>-2.3219999275170267E-4</v>
      </c>
      <c r="O412" s="1">
        <f t="shared" ca="1" si="47"/>
        <v>-7.899417611127342E-3</v>
      </c>
      <c r="Q412" s="80">
        <f t="shared" si="48"/>
        <v>27440.222800000003</v>
      </c>
    </row>
    <row r="413" spans="1:17" x14ac:dyDescent="0.2">
      <c r="A413" s="61" t="s">
        <v>237</v>
      </c>
      <c r="B413" s="61" t="s">
        <v>15</v>
      </c>
      <c r="C413" s="62">
        <v>42461.785000000003</v>
      </c>
      <c r="D413" s="63">
        <v>2E-3</v>
      </c>
      <c r="E413" s="29">
        <f t="shared" si="44"/>
        <v>-828.00041472452119</v>
      </c>
      <c r="F413" s="1">
        <f t="shared" si="49"/>
        <v>-828</v>
      </c>
      <c r="G413" s="1">
        <f t="shared" si="45"/>
        <v>-1.2703999964287505E-3</v>
      </c>
      <c r="K413" s="1">
        <f t="shared" si="46"/>
        <v>-1.2703999964287505E-3</v>
      </c>
      <c r="O413" s="1">
        <f t="shared" ca="1" si="47"/>
        <v>-7.8515035155779095E-3</v>
      </c>
      <c r="Q413" s="80">
        <f t="shared" si="48"/>
        <v>27443.285000000003</v>
      </c>
    </row>
    <row r="414" spans="1:17" x14ac:dyDescent="0.2">
      <c r="A414" s="61" t="s">
        <v>237</v>
      </c>
      <c r="B414" s="61" t="s">
        <v>15</v>
      </c>
      <c r="C414" s="62">
        <v>42844.69227</v>
      </c>
      <c r="D414" s="63">
        <v>7.1000000000000002E-4</v>
      </c>
      <c r="E414" s="29">
        <f t="shared" si="44"/>
        <v>-702.99960022697542</v>
      </c>
      <c r="F414" s="1">
        <f t="shared" si="49"/>
        <v>-703</v>
      </c>
      <c r="G414" s="1">
        <f t="shared" si="45"/>
        <v>1.2245999969309196E-3</v>
      </c>
      <c r="K414" s="1">
        <f t="shared" si="46"/>
        <v>1.2245999969309196E-3</v>
      </c>
      <c r="O414" s="1">
        <f t="shared" ca="1" si="47"/>
        <v>-1.8622415718990912E-3</v>
      </c>
      <c r="Q414" s="80">
        <f t="shared" si="48"/>
        <v>27826.19227</v>
      </c>
    </row>
    <row r="415" spans="1:17" x14ac:dyDescent="0.2">
      <c r="A415" s="61" t="s">
        <v>237</v>
      </c>
      <c r="B415" s="61" t="s">
        <v>15</v>
      </c>
      <c r="C415" s="62">
        <v>43190.852700000003</v>
      </c>
      <c r="D415" s="63">
        <v>1E-3</v>
      </c>
      <c r="E415" s="29">
        <f t="shared" si="44"/>
        <v>-589.99486229963964</v>
      </c>
      <c r="F415" s="1">
        <f t="shared" si="49"/>
        <v>-590</v>
      </c>
      <c r="G415" s="1">
        <f t="shared" si="45"/>
        <v>1.5738000001874752E-2</v>
      </c>
      <c r="K415" s="1">
        <f t="shared" si="46"/>
        <v>1.5738000001874752E-2</v>
      </c>
      <c r="O415" s="1">
        <f t="shared" ca="1" si="47"/>
        <v>3.5520512251865644E-3</v>
      </c>
      <c r="Q415" s="80">
        <f t="shared" si="48"/>
        <v>28172.352700000003</v>
      </c>
    </row>
    <row r="416" spans="1:17" x14ac:dyDescent="0.2">
      <c r="A416" s="61" t="s">
        <v>237</v>
      </c>
      <c r="B416" s="61" t="s">
        <v>15</v>
      </c>
      <c r="C416" s="62">
        <v>44348.743000000002</v>
      </c>
      <c r="D416" s="63">
        <v>1.1999999999999999E-3</v>
      </c>
      <c r="E416" s="29">
        <f t="shared" si="44"/>
        <v>-211.99934761847675</v>
      </c>
      <c r="F416" s="1">
        <f t="shared" si="49"/>
        <v>-212</v>
      </c>
      <c r="G416" s="1">
        <f t="shared" si="45"/>
        <v>1.9984000027761795E-3</v>
      </c>
      <c r="K416" s="1">
        <f t="shared" si="46"/>
        <v>1.9984000027761795E-3</v>
      </c>
      <c r="O416" s="1">
        <f t="shared" ca="1" si="47"/>
        <v>2.166357934287132E-2</v>
      </c>
      <c r="Q416" s="80">
        <f t="shared" si="48"/>
        <v>29330.243000000002</v>
      </c>
    </row>
    <row r="417" spans="1:17" x14ac:dyDescent="0.2">
      <c r="A417" s="61" t="s">
        <v>237</v>
      </c>
      <c r="B417" s="61" t="s">
        <v>15</v>
      </c>
      <c r="C417" s="62">
        <v>44593.7978</v>
      </c>
      <c r="D417" s="63">
        <v>1.2999999999999999E-3</v>
      </c>
      <c r="E417" s="29">
        <f t="shared" si="44"/>
        <v>-132.00073699786026</v>
      </c>
      <c r="F417" s="1">
        <f t="shared" si="49"/>
        <v>-132</v>
      </c>
      <c r="G417" s="1">
        <f t="shared" si="45"/>
        <v>-2.2575999973923899E-3</v>
      </c>
      <c r="K417" s="1">
        <f t="shared" si="46"/>
        <v>-2.2575999973923899E-3</v>
      </c>
      <c r="O417" s="1">
        <f t="shared" ca="1" si="47"/>
        <v>2.5496706986825764E-2</v>
      </c>
      <c r="Q417" s="80">
        <f t="shared" si="48"/>
        <v>29575.2978</v>
      </c>
    </row>
    <row r="418" spans="1:17" x14ac:dyDescent="0.2">
      <c r="A418" s="61" t="s">
        <v>237</v>
      </c>
      <c r="B418" s="61" t="s">
        <v>15</v>
      </c>
      <c r="C418" s="62">
        <v>44734.715300000003</v>
      </c>
      <c r="D418" s="63">
        <v>1.4E-3</v>
      </c>
      <c r="E418" s="29">
        <f t="shared" si="44"/>
        <v>-85.997948184374195</v>
      </c>
      <c r="F418" s="1">
        <f t="shared" si="49"/>
        <v>-86</v>
      </c>
      <c r="G418" s="1">
        <f t="shared" si="45"/>
        <v>6.285200004640501E-3</v>
      </c>
      <c r="K418" s="1">
        <f t="shared" si="46"/>
        <v>6.285200004640501E-3</v>
      </c>
      <c r="O418" s="1">
        <f t="shared" ca="1" si="47"/>
        <v>2.7700755382099571E-2</v>
      </c>
      <c r="Q418" s="80">
        <f t="shared" si="48"/>
        <v>29716.215300000003</v>
      </c>
    </row>
    <row r="419" spans="1:17" x14ac:dyDescent="0.2">
      <c r="A419" s="61" t="s">
        <v>237</v>
      </c>
      <c r="B419" s="61" t="s">
        <v>15</v>
      </c>
      <c r="C419" s="62">
        <v>44737.774799999999</v>
      </c>
      <c r="D419" s="63">
        <v>1.1000000000000001E-3</v>
      </c>
      <c r="E419" s="29">
        <f t="shared" si="44"/>
        <v>-84.999168526952914</v>
      </c>
      <c r="F419" s="1">
        <f t="shared" si="49"/>
        <v>-85</v>
      </c>
      <c r="G419" s="1">
        <f t="shared" si="45"/>
        <v>2.5470000036875717E-3</v>
      </c>
      <c r="K419" s="1">
        <f t="shared" si="46"/>
        <v>2.5470000036875717E-3</v>
      </c>
      <c r="O419" s="1">
        <f t="shared" ca="1" si="47"/>
        <v>2.7748669477649E-2</v>
      </c>
      <c r="Q419" s="80">
        <f t="shared" si="48"/>
        <v>29719.274799999999</v>
      </c>
    </row>
    <row r="420" spans="1:17" x14ac:dyDescent="0.2">
      <c r="A420" s="61" t="s">
        <v>237</v>
      </c>
      <c r="B420" s="61" t="s">
        <v>15</v>
      </c>
      <c r="C420" s="62">
        <v>45022.6607</v>
      </c>
      <c r="D420" s="63">
        <v>1.6999999999999999E-3</v>
      </c>
      <c r="E420" s="29">
        <f t="shared" si="44"/>
        <v>8.0023812709051612</v>
      </c>
      <c r="F420" s="1">
        <f t="shared" si="49"/>
        <v>8</v>
      </c>
      <c r="G420" s="1">
        <f t="shared" si="45"/>
        <v>7.2943999985000119E-3</v>
      </c>
      <c r="K420" s="1">
        <f t="shared" si="46"/>
        <v>7.2943999985000119E-3</v>
      </c>
      <c r="O420" s="1">
        <f t="shared" ca="1" si="47"/>
        <v>3.2204680363746047E-2</v>
      </c>
      <c r="Q420" s="80">
        <f t="shared" si="48"/>
        <v>30004.1607</v>
      </c>
    </row>
    <row r="421" spans="1:17" x14ac:dyDescent="0.2">
      <c r="A421" s="61" t="s">
        <v>237</v>
      </c>
      <c r="B421" s="61" t="s">
        <v>15</v>
      </c>
      <c r="C421" s="62">
        <v>45077.793189999997</v>
      </c>
      <c r="D421" s="63">
        <v>8.5999999999999998E-4</v>
      </c>
      <c r="E421" s="29">
        <f t="shared" si="44"/>
        <v>26.000488633237065</v>
      </c>
      <c r="F421" s="1">
        <f t="shared" si="49"/>
        <v>26</v>
      </c>
      <c r="G421" s="1">
        <f t="shared" si="45"/>
        <v>1.4967999959480949E-3</v>
      </c>
      <c r="K421" s="1">
        <f t="shared" si="46"/>
        <v>1.4967999959480949E-3</v>
      </c>
      <c r="O421" s="1">
        <f t="shared" ca="1" si="47"/>
        <v>3.3067134083635798E-2</v>
      </c>
      <c r="Q421" s="80">
        <f t="shared" si="48"/>
        <v>30059.293189999997</v>
      </c>
    </row>
    <row r="422" spans="1:17" x14ac:dyDescent="0.2">
      <c r="A422" s="61" t="s">
        <v>237</v>
      </c>
      <c r="B422" s="61" t="s">
        <v>15</v>
      </c>
      <c r="C422" s="62">
        <v>45463.756399999998</v>
      </c>
      <c r="D422" s="63">
        <v>1.1000000000000001E-3</v>
      </c>
      <c r="E422" s="29">
        <f t="shared" si="44"/>
        <v>151.99892061936265</v>
      </c>
      <c r="F422" s="1">
        <f t="shared" si="49"/>
        <v>152</v>
      </c>
      <c r="G422" s="1">
        <f t="shared" si="45"/>
        <v>-3.3064000017475337E-3</v>
      </c>
      <c r="K422" s="1">
        <f t="shared" si="46"/>
        <v>-3.3064000017475337E-3</v>
      </c>
      <c r="O422" s="1">
        <f t="shared" ca="1" si="47"/>
        <v>3.9104310122864049E-2</v>
      </c>
      <c r="Q422" s="80">
        <f t="shared" si="48"/>
        <v>30445.256399999998</v>
      </c>
    </row>
    <row r="423" spans="1:17" x14ac:dyDescent="0.2">
      <c r="A423" s="61" t="s">
        <v>237</v>
      </c>
      <c r="B423" s="61" t="s">
        <v>15</v>
      </c>
      <c r="C423" s="62">
        <v>45797.668400000002</v>
      </c>
      <c r="D423" s="63">
        <v>1.6000000000000001E-3</v>
      </c>
      <c r="E423" s="29">
        <f t="shared" si="44"/>
        <v>261.00513502345433</v>
      </c>
      <c r="F423" s="1">
        <f t="shared" si="49"/>
        <v>261</v>
      </c>
      <c r="G423" s="1">
        <f t="shared" si="45"/>
        <v>1.5729800004919525E-2</v>
      </c>
      <c r="K423" s="1">
        <f t="shared" si="46"/>
        <v>1.5729800004919525E-2</v>
      </c>
      <c r="O423" s="1">
        <f t="shared" ca="1" si="47"/>
        <v>4.4326946537751974E-2</v>
      </c>
      <c r="Q423" s="80">
        <f t="shared" si="48"/>
        <v>30779.168400000002</v>
      </c>
    </row>
    <row r="424" spans="1:17" x14ac:dyDescent="0.2">
      <c r="A424" s="61" t="s">
        <v>237</v>
      </c>
      <c r="B424" s="61" t="s">
        <v>15</v>
      </c>
      <c r="C424" s="62">
        <v>46091.732499999998</v>
      </c>
      <c r="D424" s="63">
        <v>8.0000000000000004E-4</v>
      </c>
      <c r="E424" s="29">
        <f t="shared" si="44"/>
        <v>357.0029258580019</v>
      </c>
      <c r="F424" s="1">
        <f t="shared" si="49"/>
        <v>357</v>
      </c>
      <c r="G424" s="1">
        <f t="shared" si="45"/>
        <v>8.9625999971758574E-3</v>
      </c>
      <c r="K424" s="1">
        <f t="shared" si="46"/>
        <v>8.9625999971758574E-3</v>
      </c>
      <c r="O424" s="1">
        <f t="shared" ca="1" si="47"/>
        <v>4.8926699710497311E-2</v>
      </c>
      <c r="Q424" s="80">
        <f t="shared" si="48"/>
        <v>31073.232499999998</v>
      </c>
    </row>
    <row r="425" spans="1:17" x14ac:dyDescent="0.2">
      <c r="A425" s="61" t="s">
        <v>237</v>
      </c>
      <c r="B425" s="61" t="s">
        <v>15</v>
      </c>
      <c r="C425" s="62">
        <v>46575.733500000002</v>
      </c>
      <c r="D425" s="63">
        <v>1E-3</v>
      </c>
      <c r="E425" s="29">
        <f t="shared" si="44"/>
        <v>515.00598288438789</v>
      </c>
      <c r="F425" s="1">
        <f t="shared" si="49"/>
        <v>515</v>
      </c>
      <c r="G425" s="1">
        <f t="shared" si="45"/>
        <v>1.8327000005228911E-2</v>
      </c>
      <c r="K425" s="1">
        <f t="shared" si="46"/>
        <v>1.8327000005228911E-2</v>
      </c>
      <c r="O425" s="1">
        <f t="shared" ca="1" si="47"/>
        <v>5.6497126807307341E-2</v>
      </c>
      <c r="Q425" s="80">
        <f t="shared" si="48"/>
        <v>31557.233500000002</v>
      </c>
    </row>
    <row r="426" spans="1:17" x14ac:dyDescent="0.2">
      <c r="A426" s="61" t="s">
        <v>237</v>
      </c>
      <c r="B426" s="61" t="s">
        <v>15</v>
      </c>
      <c r="C426" s="62">
        <v>46814.6829</v>
      </c>
      <c r="D426" s="63">
        <v>1.6000000000000001E-3</v>
      </c>
      <c r="E426" s="29">
        <f t="shared" si="44"/>
        <v>593.01147393630731</v>
      </c>
      <c r="F426" s="1">
        <f t="shared" si="49"/>
        <v>593</v>
      </c>
      <c r="G426" s="1">
        <f t="shared" si="45"/>
        <v>3.5147399998095352E-2</v>
      </c>
      <c r="K426" s="1">
        <f t="shared" si="46"/>
        <v>3.5147399998095352E-2</v>
      </c>
      <c r="O426" s="1">
        <f t="shared" ca="1" si="47"/>
        <v>6.0234426260162927E-2</v>
      </c>
      <c r="Q426" s="80">
        <f t="shared" si="48"/>
        <v>31796.1829</v>
      </c>
    </row>
    <row r="427" spans="1:17" x14ac:dyDescent="0.2">
      <c r="A427" s="61" t="s">
        <v>237</v>
      </c>
      <c r="B427" s="61" t="s">
        <v>15</v>
      </c>
      <c r="C427" s="62">
        <v>46860.632519999999</v>
      </c>
      <c r="D427" s="63">
        <v>9.3000000000000005E-4</v>
      </c>
      <c r="E427" s="29">
        <f t="shared" si="44"/>
        <v>608.01181573147016</v>
      </c>
      <c r="F427" s="1">
        <f t="shared" si="49"/>
        <v>608</v>
      </c>
      <c r="G427" s="1">
        <f t="shared" si="45"/>
        <v>3.6194400003296323E-2</v>
      </c>
      <c r="K427" s="1">
        <f t="shared" si="46"/>
        <v>3.6194400003296323E-2</v>
      </c>
      <c r="O427" s="1">
        <f t="shared" ca="1" si="47"/>
        <v>6.095313769340438E-2</v>
      </c>
      <c r="Q427" s="80">
        <f t="shared" si="48"/>
        <v>31842.132519999999</v>
      </c>
    </row>
    <row r="428" spans="1:17" x14ac:dyDescent="0.2">
      <c r="A428" s="61" t="s">
        <v>237</v>
      </c>
      <c r="B428" s="61" t="s">
        <v>15</v>
      </c>
      <c r="C428" s="62">
        <v>47142.467199999999</v>
      </c>
      <c r="D428" s="63">
        <v>1.6000000000000001E-3</v>
      </c>
      <c r="E428" s="29">
        <f t="shared" si="44"/>
        <v>700.01728889382491</v>
      </c>
      <c r="F428" s="1">
        <f t="shared" si="49"/>
        <v>700</v>
      </c>
      <c r="G428" s="1">
        <f t="shared" si="45"/>
        <v>5.296000000089407E-2</v>
      </c>
      <c r="K428" s="1">
        <f t="shared" si="46"/>
        <v>5.296000000089407E-2</v>
      </c>
      <c r="O428" s="1">
        <f t="shared" ca="1" si="47"/>
        <v>6.5361234483951994E-2</v>
      </c>
      <c r="Q428" s="80">
        <f t="shared" si="48"/>
        <v>32123.967199999999</v>
      </c>
    </row>
    <row r="429" spans="1:17" x14ac:dyDescent="0.2">
      <c r="A429" s="61" t="s">
        <v>237</v>
      </c>
      <c r="B429" s="61" t="s">
        <v>15</v>
      </c>
      <c r="C429" s="62">
        <v>47203.717799999999</v>
      </c>
      <c r="D429" s="63">
        <v>1.9E-3</v>
      </c>
      <c r="E429" s="29">
        <f t="shared" si="44"/>
        <v>720.01266502879196</v>
      </c>
      <c r="F429" s="1">
        <f t="shared" si="49"/>
        <v>720</v>
      </c>
      <c r="G429" s="1">
        <f t="shared" si="45"/>
        <v>3.8796000000729691E-2</v>
      </c>
      <c r="K429" s="1">
        <f t="shared" si="46"/>
        <v>3.8796000000729691E-2</v>
      </c>
      <c r="O429" s="1">
        <f t="shared" ca="1" si="47"/>
        <v>6.6319516394940603E-2</v>
      </c>
      <c r="Q429" s="80">
        <f t="shared" si="48"/>
        <v>32185.217799999999</v>
      </c>
    </row>
    <row r="430" spans="1:17" x14ac:dyDescent="0.2">
      <c r="A430" s="61" t="s">
        <v>237</v>
      </c>
      <c r="B430" s="61" t="s">
        <v>15</v>
      </c>
      <c r="C430" s="62">
        <v>47206.785100000001</v>
      </c>
      <c r="D430" s="63">
        <v>1.2999999999999999E-3</v>
      </c>
      <c r="E430" s="29">
        <f t="shared" si="44"/>
        <v>721.01399101121228</v>
      </c>
      <c r="F430" s="1">
        <f t="shared" si="49"/>
        <v>721</v>
      </c>
      <c r="G430" s="1">
        <f t="shared" si="45"/>
        <v>4.2857799999183044E-2</v>
      </c>
      <c r="K430" s="1">
        <f t="shared" si="46"/>
        <v>4.2857799999183044E-2</v>
      </c>
      <c r="O430" s="1">
        <f t="shared" ca="1" si="47"/>
        <v>6.6367430490490043E-2</v>
      </c>
      <c r="Q430" s="80">
        <f t="shared" si="48"/>
        <v>32188.285100000001</v>
      </c>
    </row>
    <row r="431" spans="1:17" x14ac:dyDescent="0.2">
      <c r="A431" s="61" t="s">
        <v>237</v>
      </c>
      <c r="B431" s="61" t="s">
        <v>15</v>
      </c>
      <c r="C431" s="62">
        <v>47540.695200000002</v>
      </c>
      <c r="D431" s="63">
        <v>1.2999999999999999E-3</v>
      </c>
      <c r="E431" s="29">
        <f t="shared" si="44"/>
        <v>830.0195851566499</v>
      </c>
      <c r="F431" s="1">
        <f t="shared" si="49"/>
        <v>830</v>
      </c>
      <c r="G431" s="1">
        <f t="shared" si="45"/>
        <v>5.9994000002916437E-2</v>
      </c>
      <c r="K431" s="1">
        <f t="shared" si="46"/>
        <v>5.9994000002916437E-2</v>
      </c>
      <c r="O431" s="1">
        <f t="shared" ca="1" si="47"/>
        <v>7.1590066905377975E-2</v>
      </c>
      <c r="Q431" s="80">
        <f t="shared" si="48"/>
        <v>32522.195200000002</v>
      </c>
    </row>
    <row r="432" spans="1:17" x14ac:dyDescent="0.2">
      <c r="A432" s="61" t="s">
        <v>237</v>
      </c>
      <c r="B432" s="61" t="s">
        <v>15</v>
      </c>
      <c r="C432" s="62">
        <v>47972.616000000002</v>
      </c>
      <c r="D432" s="63">
        <v>1.4E-3</v>
      </c>
      <c r="E432" s="29">
        <f t="shared" si="44"/>
        <v>971.02096075976169</v>
      </c>
      <c r="F432" s="1">
        <f t="shared" si="49"/>
        <v>971</v>
      </c>
      <c r="G432" s="1">
        <f t="shared" si="45"/>
        <v>6.4207800001895521E-2</v>
      </c>
      <c r="K432" s="1">
        <f t="shared" si="46"/>
        <v>6.4207800001895521E-2</v>
      </c>
      <c r="O432" s="1">
        <f t="shared" ca="1" si="47"/>
        <v>7.8345954377847679E-2</v>
      </c>
      <c r="Q432" s="80">
        <f t="shared" si="48"/>
        <v>32954.116000000002</v>
      </c>
    </row>
    <row r="433" spans="1:17" x14ac:dyDescent="0.2">
      <c r="A433" s="61" t="s">
        <v>237</v>
      </c>
      <c r="B433" s="61" t="s">
        <v>15</v>
      </c>
      <c r="C433" s="62">
        <v>48652.672899999998</v>
      </c>
      <c r="D433" s="63">
        <v>1.5E-3</v>
      </c>
      <c r="E433" s="29">
        <f t="shared" si="44"/>
        <v>1193.0268432928262</v>
      </c>
      <c r="F433" s="1">
        <f t="shared" si="49"/>
        <v>1193</v>
      </c>
      <c r="G433" s="1">
        <f t="shared" si="45"/>
        <v>8.2227400002011564E-2</v>
      </c>
      <c r="K433" s="1">
        <f t="shared" si="46"/>
        <v>8.2227400002011564E-2</v>
      </c>
      <c r="O433" s="1">
        <f t="shared" ca="1" si="47"/>
        <v>8.898288358982126E-2</v>
      </c>
      <c r="Q433" s="80">
        <f t="shared" si="48"/>
        <v>33634.172899999998</v>
      </c>
    </row>
    <row r="434" spans="1:17" x14ac:dyDescent="0.2">
      <c r="A434" s="61" t="s">
        <v>237</v>
      </c>
      <c r="B434" s="61" t="s">
        <v>15</v>
      </c>
      <c r="C434" s="62">
        <v>48661.876199999999</v>
      </c>
      <c r="D434" s="63">
        <v>1.4E-3</v>
      </c>
      <c r="E434" s="29">
        <f t="shared" si="44"/>
        <v>1196.0312782727767</v>
      </c>
      <c r="F434" s="1">
        <f t="shared" si="49"/>
        <v>1196</v>
      </c>
      <c r="G434" s="1">
        <f t="shared" si="45"/>
        <v>9.5812799998384435E-2</v>
      </c>
      <c r="K434" s="1">
        <f t="shared" si="46"/>
        <v>9.5812799998384435E-2</v>
      </c>
      <c r="O434" s="1">
        <f t="shared" ca="1" si="47"/>
        <v>8.9126625876469551E-2</v>
      </c>
      <c r="Q434" s="80">
        <f t="shared" si="48"/>
        <v>33643.376199999999</v>
      </c>
    </row>
    <row r="435" spans="1:17" x14ac:dyDescent="0.2">
      <c r="A435" s="61" t="s">
        <v>237</v>
      </c>
      <c r="B435" s="61" t="s">
        <v>15</v>
      </c>
      <c r="C435" s="62">
        <v>49032.543299999998</v>
      </c>
      <c r="D435" s="63">
        <v>3.2000000000000002E-3</v>
      </c>
      <c r="E435" s="29">
        <f t="shared" si="44"/>
        <v>1317.0362657399605</v>
      </c>
      <c r="F435" s="1">
        <f t="shared" si="49"/>
        <v>1317</v>
      </c>
      <c r="G435" s="1">
        <f t="shared" si="45"/>
        <v>0.11109059999580495</v>
      </c>
      <c r="K435" s="1">
        <f t="shared" si="46"/>
        <v>0.11109059999580495</v>
      </c>
      <c r="O435" s="1">
        <f t="shared" ca="1" si="47"/>
        <v>9.492423143795066E-2</v>
      </c>
      <c r="Q435" s="80">
        <f t="shared" si="48"/>
        <v>34014.043299999998</v>
      </c>
    </row>
    <row r="436" spans="1:17" x14ac:dyDescent="0.2">
      <c r="A436" s="61" t="s">
        <v>237</v>
      </c>
      <c r="B436" s="61" t="s">
        <v>15</v>
      </c>
      <c r="C436" s="62">
        <v>49041.710400000004</v>
      </c>
      <c r="D436" s="63">
        <v>1.2999999999999999E-3</v>
      </c>
      <c r="E436" s="29">
        <f t="shared" si="44"/>
        <v>1320.028883160312</v>
      </c>
      <c r="F436" s="1">
        <f t="shared" si="49"/>
        <v>1320</v>
      </c>
      <c r="G436" s="1">
        <f t="shared" si="45"/>
        <v>8.8476000004447997E-2</v>
      </c>
      <c r="K436" s="1">
        <f t="shared" si="46"/>
        <v>8.8476000004447997E-2</v>
      </c>
      <c r="O436" s="1">
        <f t="shared" ca="1" si="47"/>
        <v>9.506797372459895E-2</v>
      </c>
      <c r="Q436" s="80">
        <f t="shared" si="48"/>
        <v>34023.210400000004</v>
      </c>
    </row>
    <row r="437" spans="1:17" x14ac:dyDescent="0.2">
      <c r="A437" s="61" t="s">
        <v>237</v>
      </c>
      <c r="B437" s="61" t="s">
        <v>15</v>
      </c>
      <c r="C437" s="62">
        <v>49415.431900000003</v>
      </c>
      <c r="D437" s="63">
        <v>1.8E-3</v>
      </c>
      <c r="E437" s="29">
        <f t="shared" si="44"/>
        <v>1442.0309853801132</v>
      </c>
      <c r="F437" s="1">
        <f t="shared" si="49"/>
        <v>1442</v>
      </c>
      <c r="G437" s="1">
        <f t="shared" si="45"/>
        <v>9.491560000606114E-2</v>
      </c>
      <c r="K437" s="1">
        <f t="shared" si="46"/>
        <v>9.491560000606114E-2</v>
      </c>
      <c r="O437" s="1">
        <f t="shared" ca="1" si="47"/>
        <v>0.10091349338162947</v>
      </c>
      <c r="Q437" s="80">
        <f t="shared" si="48"/>
        <v>34396.931900000003</v>
      </c>
    </row>
    <row r="438" spans="1:17" x14ac:dyDescent="0.2">
      <c r="A438" s="61" t="s">
        <v>237</v>
      </c>
      <c r="B438" s="61" t="s">
        <v>15</v>
      </c>
      <c r="C438" s="62">
        <v>50104.672700000003</v>
      </c>
      <c r="D438" s="63">
        <v>1.2999999999999999E-3</v>
      </c>
      <c r="E438" s="29">
        <f t="shared" si="44"/>
        <v>1667.0349697258293</v>
      </c>
      <c r="F438" s="1">
        <f t="shared" si="49"/>
        <v>1667</v>
      </c>
      <c r="G438" s="1">
        <f t="shared" si="45"/>
        <v>0.10712060000514612</v>
      </c>
      <c r="K438" s="1">
        <f t="shared" si="46"/>
        <v>0.10712060000514612</v>
      </c>
      <c r="O438" s="1">
        <f t="shared" ca="1" si="47"/>
        <v>0.11169416488025136</v>
      </c>
      <c r="Q438" s="80">
        <f t="shared" si="48"/>
        <v>35086.172700000003</v>
      </c>
    </row>
    <row r="439" spans="1:17" x14ac:dyDescent="0.2">
      <c r="A439" s="61" t="s">
        <v>237</v>
      </c>
      <c r="B439" s="61" t="s">
        <v>15</v>
      </c>
      <c r="C439" s="62">
        <v>50110.807800000002</v>
      </c>
      <c r="D439" s="63">
        <v>1.1000000000000001E-3</v>
      </c>
      <c r="E439" s="29">
        <f t="shared" si="44"/>
        <v>1669.0377849166296</v>
      </c>
      <c r="F439" s="1">
        <f t="shared" si="49"/>
        <v>1669</v>
      </c>
      <c r="G439" s="1">
        <f t="shared" si="45"/>
        <v>0.11574420000397367</v>
      </c>
      <c r="K439" s="1">
        <f t="shared" si="46"/>
        <v>0.11574420000397367</v>
      </c>
      <c r="O439" s="1">
        <f t="shared" ca="1" si="47"/>
        <v>0.11178999307135022</v>
      </c>
      <c r="Q439" s="80">
        <f t="shared" si="48"/>
        <v>35092.307800000002</v>
      </c>
    </row>
    <row r="440" spans="1:17" x14ac:dyDescent="0.2">
      <c r="A440" s="61" t="s">
        <v>237</v>
      </c>
      <c r="B440" s="61" t="s">
        <v>15</v>
      </c>
      <c r="C440" s="62">
        <v>51265.693700000003</v>
      </c>
      <c r="D440" s="63">
        <v>1.2999999999999999E-3</v>
      </c>
      <c r="E440" s="29">
        <f t="shared" si="44"/>
        <v>2046.0525074413099</v>
      </c>
      <c r="F440" s="1">
        <f t="shared" si="49"/>
        <v>2046</v>
      </c>
      <c r="G440" s="1">
        <f t="shared" si="45"/>
        <v>0.16084280000359286</v>
      </c>
      <c r="K440" s="1">
        <f t="shared" si="46"/>
        <v>0.16084280000359286</v>
      </c>
      <c r="O440" s="1">
        <f t="shared" ca="1" si="47"/>
        <v>0.12985360709348553</v>
      </c>
      <c r="Q440" s="80">
        <f t="shared" si="48"/>
        <v>36247.193700000003</v>
      </c>
    </row>
    <row r="441" spans="1:17" x14ac:dyDescent="0.2">
      <c r="A441" s="61" t="s">
        <v>237</v>
      </c>
      <c r="B441" s="61" t="s">
        <v>15</v>
      </c>
      <c r="C441" s="62">
        <v>51299.451410000001</v>
      </c>
      <c r="D441" s="63">
        <v>9.3999999999999997E-4</v>
      </c>
      <c r="E441" s="29">
        <f t="shared" si="44"/>
        <v>2057.0727767758976</v>
      </c>
      <c r="F441" s="1">
        <f t="shared" si="49"/>
        <v>2057</v>
      </c>
      <c r="G441" s="1">
        <f t="shared" si="45"/>
        <v>0.22293260000151349</v>
      </c>
      <c r="K441" s="1">
        <f t="shared" si="46"/>
        <v>0.22293260000151349</v>
      </c>
      <c r="O441" s="1">
        <f t="shared" ca="1" si="47"/>
        <v>0.13038066214452926</v>
      </c>
      <c r="Q441" s="80">
        <f t="shared" si="48"/>
        <v>36280.951410000001</v>
      </c>
    </row>
    <row r="442" spans="1:17" x14ac:dyDescent="0.2">
      <c r="A442" s="61" t="s">
        <v>237</v>
      </c>
      <c r="B442" s="61" t="s">
        <v>15</v>
      </c>
      <c r="C442" s="62">
        <v>51584.329310000001</v>
      </c>
      <c r="D442" s="63">
        <v>5.9000000000000003E-4</v>
      </c>
      <c r="E442" s="29">
        <f t="shared" si="44"/>
        <v>2150.0717149583738</v>
      </c>
      <c r="F442" s="1">
        <f t="shared" si="49"/>
        <v>2150</v>
      </c>
      <c r="G442" s="1">
        <f t="shared" si="45"/>
        <v>0.21968000000197208</v>
      </c>
      <c r="K442" s="1">
        <f t="shared" si="46"/>
        <v>0.21968000000197208</v>
      </c>
      <c r="O442" s="1">
        <f t="shared" ca="1" si="47"/>
        <v>0.1348366730306263</v>
      </c>
      <c r="Q442" s="80">
        <f t="shared" si="48"/>
        <v>36565.829310000001</v>
      </c>
    </row>
    <row r="443" spans="1:17" x14ac:dyDescent="0.2">
      <c r="A443" s="61" t="s">
        <v>237</v>
      </c>
      <c r="B443" s="61" t="s">
        <v>15</v>
      </c>
      <c r="C443" s="62">
        <v>51587.3338</v>
      </c>
      <c r="D443" s="63">
        <v>1.1999999999999999E-3</v>
      </c>
      <c r="E443" s="29">
        <f t="shared" si="44"/>
        <v>2151.0525364955301</v>
      </c>
      <c r="F443" s="1">
        <f t="shared" si="49"/>
        <v>2151</v>
      </c>
      <c r="G443" s="1">
        <f t="shared" si="45"/>
        <v>0.16093180000461871</v>
      </c>
      <c r="K443" s="1">
        <f t="shared" si="46"/>
        <v>0.16093180000461871</v>
      </c>
      <c r="O443" s="1">
        <f t="shared" ca="1" si="47"/>
        <v>0.13488458712617574</v>
      </c>
      <c r="Q443" s="80">
        <f t="shared" si="48"/>
        <v>36568.8338</v>
      </c>
    </row>
    <row r="444" spans="1:17" x14ac:dyDescent="0.2">
      <c r="A444" s="61" t="s">
        <v>237</v>
      </c>
      <c r="B444" s="61" t="s">
        <v>15</v>
      </c>
      <c r="C444" s="62">
        <v>51602.657809999997</v>
      </c>
      <c r="D444" s="63">
        <v>9.5E-4</v>
      </c>
      <c r="E444" s="29">
        <f t="shared" si="44"/>
        <v>2156.0550890231125</v>
      </c>
      <c r="F444" s="1">
        <f t="shared" si="49"/>
        <v>2156</v>
      </c>
      <c r="G444" s="1">
        <f t="shared" si="45"/>
        <v>0.16875079999590525</v>
      </c>
      <c r="K444" s="1">
        <f t="shared" si="46"/>
        <v>0.16875079999590525</v>
      </c>
      <c r="O444" s="1">
        <f t="shared" ca="1" si="47"/>
        <v>0.13512415760392291</v>
      </c>
      <c r="Q444" s="80">
        <f t="shared" si="48"/>
        <v>36584.157809999997</v>
      </c>
    </row>
    <row r="445" spans="1:17" x14ac:dyDescent="0.2">
      <c r="A445" s="61" t="s">
        <v>237</v>
      </c>
      <c r="B445" s="61" t="s">
        <v>15</v>
      </c>
      <c r="C445" s="62">
        <v>51608.771289999997</v>
      </c>
      <c r="D445" s="63">
        <v>4.4999999999999999E-4</v>
      </c>
      <c r="E445" s="29">
        <f t="shared" si="44"/>
        <v>2158.0508463233446</v>
      </c>
      <c r="F445" s="1">
        <f t="shared" si="49"/>
        <v>2158</v>
      </c>
      <c r="G445" s="1">
        <f t="shared" si="45"/>
        <v>0.15575439999520313</v>
      </c>
      <c r="K445" s="1">
        <f t="shared" si="46"/>
        <v>0.15575439999520313</v>
      </c>
      <c r="O445" s="1">
        <f t="shared" ca="1" si="47"/>
        <v>0.13521998579502176</v>
      </c>
      <c r="Q445" s="80">
        <f t="shared" si="48"/>
        <v>36590.271289999997</v>
      </c>
    </row>
    <row r="446" spans="1:17" x14ac:dyDescent="0.2">
      <c r="A446" s="61" t="s">
        <v>237</v>
      </c>
      <c r="B446" s="61" t="s">
        <v>15</v>
      </c>
      <c r="C446" s="62">
        <v>51657.782950000001</v>
      </c>
      <c r="D446" s="63">
        <v>7.5000000000000002E-4</v>
      </c>
      <c r="E446" s="29">
        <f t="shared" si="44"/>
        <v>2174.0507969638152</v>
      </c>
      <c r="F446" s="1">
        <f t="shared" si="49"/>
        <v>2174</v>
      </c>
      <c r="G446" s="1">
        <f t="shared" si="45"/>
        <v>0.15560320000076899</v>
      </c>
      <c r="K446" s="1">
        <f t="shared" si="46"/>
        <v>0.15560320000076899</v>
      </c>
      <c r="O446" s="1">
        <f t="shared" ca="1" si="47"/>
        <v>0.13598661132381265</v>
      </c>
      <c r="Q446" s="80">
        <f t="shared" si="48"/>
        <v>36639.282950000001</v>
      </c>
    </row>
    <row r="447" spans="1:17" x14ac:dyDescent="0.2">
      <c r="A447" s="61" t="s">
        <v>237</v>
      </c>
      <c r="B447" s="61" t="s">
        <v>15</v>
      </c>
      <c r="C447" s="62">
        <v>53814.3298</v>
      </c>
      <c r="D447" s="63">
        <v>1.1000000000000001E-3</v>
      </c>
      <c r="E447" s="29">
        <f t="shared" si="44"/>
        <v>2878.0596624839691</v>
      </c>
      <c r="F447" s="1">
        <f t="shared" si="49"/>
        <v>2878</v>
      </c>
      <c r="G447" s="1">
        <f t="shared" si="45"/>
        <v>0.18276039999909699</v>
      </c>
      <c r="K447" s="1">
        <f t="shared" si="46"/>
        <v>0.18276039999909699</v>
      </c>
      <c r="O447" s="1">
        <f t="shared" ca="1" si="47"/>
        <v>0.16971813459061175</v>
      </c>
      <c r="Q447" s="80">
        <f t="shared" si="48"/>
        <v>38795.8298</v>
      </c>
    </row>
    <row r="448" spans="1:17" x14ac:dyDescent="0.2">
      <c r="A448" s="61" t="s">
        <v>237</v>
      </c>
      <c r="B448" s="61" t="s">
        <v>15</v>
      </c>
      <c r="C448" s="62">
        <v>54203.36522</v>
      </c>
      <c r="D448" s="63">
        <v>6.9999999999999999E-4</v>
      </c>
      <c r="E448" s="29">
        <f t="shared" si="44"/>
        <v>3005.0610233314542</v>
      </c>
      <c r="F448" s="1">
        <f t="shared" si="49"/>
        <v>3005</v>
      </c>
      <c r="G448" s="1">
        <f t="shared" si="45"/>
        <v>0.18692900000314694</v>
      </c>
      <c r="K448" s="1">
        <f t="shared" si="46"/>
        <v>0.18692900000314694</v>
      </c>
      <c r="O448" s="1">
        <f t="shared" ca="1" si="47"/>
        <v>0.17580322472538945</v>
      </c>
      <c r="Q448" s="80">
        <f t="shared" si="48"/>
        <v>39184.86522</v>
      </c>
    </row>
    <row r="449" spans="1:17" x14ac:dyDescent="0.2">
      <c r="A449" s="61" t="s">
        <v>237</v>
      </c>
      <c r="B449" s="61" t="s">
        <v>15</v>
      </c>
      <c r="C449" s="62">
        <v>54500.503879999997</v>
      </c>
      <c r="D449" s="63">
        <v>9.3999999999999997E-4</v>
      </c>
      <c r="E449" s="29">
        <f t="shared" si="44"/>
        <v>3102.0625101893802</v>
      </c>
      <c r="F449" s="1">
        <f t="shared" si="49"/>
        <v>3102</v>
      </c>
      <c r="G449" s="1">
        <f t="shared" si="45"/>
        <v>0.1914835999996285</v>
      </c>
      <c r="K449" s="1">
        <f t="shared" si="46"/>
        <v>0.1914835999996285</v>
      </c>
      <c r="O449" s="1">
        <f t="shared" ca="1" si="47"/>
        <v>0.18045089199368419</v>
      </c>
      <c r="Q449" s="80">
        <f t="shared" si="48"/>
        <v>39482.003879999997</v>
      </c>
    </row>
    <row r="450" spans="1:17" x14ac:dyDescent="0.2">
      <c r="A450" s="64" t="s">
        <v>238</v>
      </c>
      <c r="B450" s="65" t="s">
        <v>44</v>
      </c>
      <c r="C450" s="66">
        <v>58911.638299999999</v>
      </c>
      <c r="D450" s="66">
        <v>1E-4</v>
      </c>
      <c r="E450" s="29">
        <f t="shared" si="44"/>
        <v>4542.0858227740828</v>
      </c>
      <c r="F450" s="1">
        <f t="shared" si="49"/>
        <v>4542</v>
      </c>
      <c r="G450" s="1">
        <f t="shared" si="45"/>
        <v>0.2628956000044127</v>
      </c>
      <c r="K450" s="1">
        <f t="shared" si="46"/>
        <v>0.2628956000044127</v>
      </c>
      <c r="O450" s="1">
        <f t="shared" ca="1" si="47"/>
        <v>0.24944718958486423</v>
      </c>
      <c r="Q450" s="80">
        <f t="shared" si="48"/>
        <v>43893.138299999999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8"/>
  <sheetViews>
    <sheetView topLeftCell="A304" workbookViewId="0">
      <selection activeCell="A174" sqref="A174"/>
    </sheetView>
  </sheetViews>
  <sheetFormatPr defaultRowHeight="12.75" x14ac:dyDescent="0.2"/>
  <cols>
    <col min="1" max="1" width="19.7109375" style="67" customWidth="1"/>
    <col min="2" max="2" width="4.42578125" customWidth="1"/>
    <col min="3" max="3" width="12.7109375" style="67" customWidth="1"/>
    <col min="4" max="4" width="5.42578125" customWidth="1"/>
    <col min="5" max="5" width="14.85546875" customWidth="1"/>
    <col min="7" max="7" width="12" customWidth="1"/>
    <col min="8" max="8" width="14.140625" style="6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8" t="s">
        <v>239</v>
      </c>
      <c r="I1" s="69" t="s">
        <v>240</v>
      </c>
      <c r="J1" s="70" t="s">
        <v>35</v>
      </c>
    </row>
    <row r="2" spans="1:16" x14ac:dyDescent="0.2">
      <c r="I2" s="71" t="s">
        <v>241</v>
      </c>
      <c r="J2" s="72" t="s">
        <v>34</v>
      </c>
    </row>
    <row r="3" spans="1:16" x14ac:dyDescent="0.2">
      <c r="A3" s="73" t="s">
        <v>242</v>
      </c>
      <c r="I3" s="71" t="s">
        <v>243</v>
      </c>
      <c r="J3" s="72" t="s">
        <v>32</v>
      </c>
    </row>
    <row r="4" spans="1:16" x14ac:dyDescent="0.2">
      <c r="I4" s="71" t="s">
        <v>244</v>
      </c>
      <c r="J4" s="72" t="s">
        <v>32</v>
      </c>
    </row>
    <row r="5" spans="1:16" x14ac:dyDescent="0.2">
      <c r="I5" s="74" t="s">
        <v>128</v>
      </c>
      <c r="J5" s="75" t="s">
        <v>33</v>
      </c>
    </row>
    <row r="11" spans="1:16" ht="12.75" customHeight="1" x14ac:dyDescent="0.2">
      <c r="A11" s="67" t="str">
        <f t="shared" ref="A11:A74" si="0">P11</f>
        <v> ORI 97 </v>
      </c>
      <c r="B11" s="2" t="str">
        <f t="shared" ref="B11:B74" si="1">IF(H11=INT(H11),"I","II")</f>
        <v>I</v>
      </c>
      <c r="C11" s="67">
        <f t="shared" ref="C11:C74" si="2">1*G11</f>
        <v>39193.330999999998</v>
      </c>
      <c r="D11" t="str">
        <f t="shared" ref="D11:D74" si="3">VLOOKUP(F11,I$1:J$5,2,FALSE)</f>
        <v>vis</v>
      </c>
      <c r="E11">
        <f>VLOOKUP(C11,Active!C$21:E$972,3,FALSE)</f>
        <v>-1894.9935071977104</v>
      </c>
      <c r="F11" s="2" t="s">
        <v>128</v>
      </c>
      <c r="G11" t="str">
        <f t="shared" ref="G11:G74" si="4">MID(I11,3,LEN(I11)-3)</f>
        <v>39193.331</v>
      </c>
      <c r="H11" s="67">
        <f t="shared" ref="H11:H74" si="5">1*K11</f>
        <v>-1895</v>
      </c>
      <c r="I11" s="76" t="s">
        <v>245</v>
      </c>
      <c r="J11" s="77" t="s">
        <v>246</v>
      </c>
      <c r="K11" s="76">
        <v>-1895</v>
      </c>
      <c r="L11" s="76" t="s">
        <v>247</v>
      </c>
      <c r="M11" s="77" t="s">
        <v>248</v>
      </c>
      <c r="N11" s="77"/>
      <c r="O11" s="78" t="s">
        <v>249</v>
      </c>
      <c r="P11" s="78" t="s">
        <v>250</v>
      </c>
    </row>
    <row r="12" spans="1:16" ht="12.75" customHeight="1" x14ac:dyDescent="0.2">
      <c r="A12" s="67" t="str">
        <f t="shared" si="0"/>
        <v>IBVS 154 </v>
      </c>
      <c r="B12" s="2" t="str">
        <f t="shared" si="1"/>
        <v>I</v>
      </c>
      <c r="C12" s="67">
        <f t="shared" si="2"/>
        <v>39245.394</v>
      </c>
      <c r="D12" t="str">
        <f t="shared" si="3"/>
        <v>vis</v>
      </c>
      <c r="E12">
        <f>VLOOKUP(C12,Active!C$21:E$972,3,FALSE)</f>
        <v>-1877.9974407475067</v>
      </c>
      <c r="F12" s="2" t="s">
        <v>128</v>
      </c>
      <c r="G12" t="str">
        <f t="shared" si="4"/>
        <v>39245.394</v>
      </c>
      <c r="H12" s="67">
        <f t="shared" si="5"/>
        <v>-1878</v>
      </c>
      <c r="I12" s="76" t="s">
        <v>251</v>
      </c>
      <c r="J12" s="77" t="s">
        <v>252</v>
      </c>
      <c r="K12" s="76">
        <v>-1878</v>
      </c>
      <c r="L12" s="76" t="s">
        <v>253</v>
      </c>
      <c r="M12" s="77" t="s">
        <v>248</v>
      </c>
      <c r="N12" s="77"/>
      <c r="O12" s="78" t="s">
        <v>254</v>
      </c>
      <c r="P12" s="79" t="s">
        <v>255</v>
      </c>
    </row>
    <row r="13" spans="1:16" ht="12.75" customHeight="1" x14ac:dyDescent="0.2">
      <c r="A13" s="67" t="str">
        <f t="shared" si="0"/>
        <v>IBVS 221 </v>
      </c>
      <c r="B13" s="2" t="str">
        <f t="shared" si="1"/>
        <v>I</v>
      </c>
      <c r="C13" s="67">
        <f t="shared" si="2"/>
        <v>39603.798000000003</v>
      </c>
      <c r="D13" t="str">
        <f t="shared" si="3"/>
        <v>vis</v>
      </c>
      <c r="E13">
        <f>VLOOKUP(C13,Active!C$21:E$972,3,FALSE)</f>
        <v>-1760.9957658532715</v>
      </c>
      <c r="F13" s="2" t="s">
        <v>128</v>
      </c>
      <c r="G13" t="str">
        <f t="shared" si="4"/>
        <v>39603.798</v>
      </c>
      <c r="H13" s="67">
        <f t="shared" si="5"/>
        <v>-1761</v>
      </c>
      <c r="I13" s="76" t="s">
        <v>256</v>
      </c>
      <c r="J13" s="77" t="s">
        <v>257</v>
      </c>
      <c r="K13" s="76">
        <v>-1761</v>
      </c>
      <c r="L13" s="76" t="s">
        <v>258</v>
      </c>
      <c r="M13" s="77" t="s">
        <v>248</v>
      </c>
      <c r="N13" s="77"/>
      <c r="O13" s="78" t="s">
        <v>259</v>
      </c>
      <c r="P13" s="79" t="s">
        <v>260</v>
      </c>
    </row>
    <row r="14" spans="1:16" ht="12.75" customHeight="1" x14ac:dyDescent="0.2">
      <c r="A14" s="67" t="str">
        <f t="shared" si="0"/>
        <v> ORI 107 </v>
      </c>
      <c r="B14" s="2" t="str">
        <f t="shared" si="1"/>
        <v>I</v>
      </c>
      <c r="C14" s="67">
        <f t="shared" si="2"/>
        <v>39968.343000000001</v>
      </c>
      <c r="D14" t="str">
        <f t="shared" si="3"/>
        <v>vis</v>
      </c>
      <c r="E14">
        <f>VLOOKUP(C14,Active!C$21:E$972,3,FALSE)</f>
        <v>-1641.9893497018934</v>
      </c>
      <c r="F14" s="2" t="s">
        <v>128</v>
      </c>
      <c r="G14" t="str">
        <f t="shared" si="4"/>
        <v>39968.343</v>
      </c>
      <c r="H14" s="67">
        <f t="shared" si="5"/>
        <v>-1642</v>
      </c>
      <c r="I14" s="76" t="s">
        <v>261</v>
      </c>
      <c r="J14" s="77" t="s">
        <v>262</v>
      </c>
      <c r="K14" s="76">
        <v>-1642</v>
      </c>
      <c r="L14" s="76" t="s">
        <v>263</v>
      </c>
      <c r="M14" s="77" t="s">
        <v>248</v>
      </c>
      <c r="N14" s="77"/>
      <c r="O14" s="78" t="s">
        <v>249</v>
      </c>
      <c r="P14" s="78" t="s">
        <v>264</v>
      </c>
    </row>
    <row r="15" spans="1:16" ht="12.75" customHeight="1" x14ac:dyDescent="0.2">
      <c r="A15" s="67" t="str">
        <f t="shared" si="0"/>
        <v> ORI 108 </v>
      </c>
      <c r="B15" s="2" t="str">
        <f t="shared" si="1"/>
        <v>I</v>
      </c>
      <c r="C15" s="67">
        <f t="shared" si="2"/>
        <v>40066.375</v>
      </c>
      <c r="D15" t="str">
        <f t="shared" si="3"/>
        <v>vis</v>
      </c>
      <c r="E15">
        <f>VLOOKUP(C15,Active!C$21:E$972,3,FALSE)</f>
        <v>-1609.9866148182664</v>
      </c>
      <c r="F15" s="2" t="s">
        <v>128</v>
      </c>
      <c r="G15" t="str">
        <f t="shared" si="4"/>
        <v>40066.375</v>
      </c>
      <c r="H15" s="67">
        <f t="shared" si="5"/>
        <v>-1610</v>
      </c>
      <c r="I15" s="76" t="s">
        <v>265</v>
      </c>
      <c r="J15" s="77" t="s">
        <v>266</v>
      </c>
      <c r="K15" s="76">
        <v>-1610</v>
      </c>
      <c r="L15" s="76" t="s">
        <v>267</v>
      </c>
      <c r="M15" s="77" t="s">
        <v>248</v>
      </c>
      <c r="N15" s="77"/>
      <c r="O15" s="78" t="s">
        <v>249</v>
      </c>
      <c r="P15" s="78" t="s">
        <v>268</v>
      </c>
    </row>
    <row r="16" spans="1:16" ht="12.75" customHeight="1" x14ac:dyDescent="0.2">
      <c r="A16" s="67" t="str">
        <f t="shared" si="0"/>
        <v> ORI 112 </v>
      </c>
      <c r="B16" s="2" t="str">
        <f t="shared" si="1"/>
        <v>I</v>
      </c>
      <c r="C16" s="67">
        <f t="shared" si="2"/>
        <v>40314.474000000002</v>
      </c>
      <c r="D16" t="str">
        <f t="shared" si="3"/>
        <v>vis</v>
      </c>
      <c r="E16">
        <f>VLOOKUP(C16,Active!C$21:E$972,3,FALSE)</f>
        <v>-1528.9942192546428</v>
      </c>
      <c r="F16" s="2" t="s">
        <v>128</v>
      </c>
      <c r="G16" t="str">
        <f t="shared" si="4"/>
        <v>40314.474</v>
      </c>
      <c r="H16" s="67">
        <f t="shared" si="5"/>
        <v>-1529</v>
      </c>
      <c r="I16" s="76" t="s">
        <v>269</v>
      </c>
      <c r="J16" s="77" t="s">
        <v>270</v>
      </c>
      <c r="K16" s="76">
        <v>-1529</v>
      </c>
      <c r="L16" s="76" t="s">
        <v>271</v>
      </c>
      <c r="M16" s="77" t="s">
        <v>248</v>
      </c>
      <c r="N16" s="77"/>
      <c r="O16" s="78" t="s">
        <v>272</v>
      </c>
      <c r="P16" s="78" t="s">
        <v>273</v>
      </c>
    </row>
    <row r="17" spans="1:16" ht="12.75" customHeight="1" x14ac:dyDescent="0.2">
      <c r="A17" s="67" t="str">
        <f t="shared" si="0"/>
        <v>IBVS 456 </v>
      </c>
      <c r="B17" s="2" t="str">
        <f t="shared" si="1"/>
        <v>I</v>
      </c>
      <c r="C17" s="67">
        <f t="shared" si="2"/>
        <v>40357.343000000001</v>
      </c>
      <c r="D17" t="str">
        <f t="shared" si="3"/>
        <v>vis</v>
      </c>
      <c r="E17">
        <f>VLOOKUP(C17,Active!C$21:E$972,3,FALSE)</f>
        <v>-1514.9995517815098</v>
      </c>
      <c r="F17" s="2" t="s">
        <v>128</v>
      </c>
      <c r="G17" t="str">
        <f t="shared" si="4"/>
        <v>40357.343</v>
      </c>
      <c r="H17" s="67">
        <f t="shared" si="5"/>
        <v>-1515</v>
      </c>
      <c r="I17" s="76" t="s">
        <v>274</v>
      </c>
      <c r="J17" s="77" t="s">
        <v>275</v>
      </c>
      <c r="K17" s="76">
        <v>-1515</v>
      </c>
      <c r="L17" s="76" t="s">
        <v>276</v>
      </c>
      <c r="M17" s="77" t="s">
        <v>277</v>
      </c>
      <c r="N17" s="77" t="s">
        <v>278</v>
      </c>
      <c r="O17" s="78" t="s">
        <v>279</v>
      </c>
      <c r="P17" s="79" t="s">
        <v>280</v>
      </c>
    </row>
    <row r="18" spans="1:16" ht="12.75" customHeight="1" x14ac:dyDescent="0.2">
      <c r="A18" s="67" t="str">
        <f t="shared" si="0"/>
        <v> ORI 112 </v>
      </c>
      <c r="B18" s="2" t="str">
        <f t="shared" si="1"/>
        <v>I</v>
      </c>
      <c r="C18" s="67">
        <f t="shared" si="2"/>
        <v>40363.476999999999</v>
      </c>
      <c r="D18" t="str">
        <f t="shared" si="3"/>
        <v>vis</v>
      </c>
      <c r="E18">
        <f>VLOOKUP(C18,Active!C$21:E$972,3,FALSE)</f>
        <v>-1512.9970956878249</v>
      </c>
      <c r="F18" s="2" t="s">
        <v>128</v>
      </c>
      <c r="G18" t="str">
        <f t="shared" si="4"/>
        <v>40363.477</v>
      </c>
      <c r="H18" s="67">
        <f t="shared" si="5"/>
        <v>-1513</v>
      </c>
      <c r="I18" s="76" t="s">
        <v>281</v>
      </c>
      <c r="J18" s="77" t="s">
        <v>282</v>
      </c>
      <c r="K18" s="76">
        <v>-1513</v>
      </c>
      <c r="L18" s="76" t="s">
        <v>283</v>
      </c>
      <c r="M18" s="77" t="s">
        <v>248</v>
      </c>
      <c r="N18" s="77"/>
      <c r="O18" s="78" t="s">
        <v>272</v>
      </c>
      <c r="P18" s="78" t="s">
        <v>273</v>
      </c>
    </row>
    <row r="19" spans="1:16" ht="12.75" customHeight="1" x14ac:dyDescent="0.2">
      <c r="A19" s="67" t="str">
        <f t="shared" si="0"/>
        <v> ORI 117 </v>
      </c>
      <c r="B19" s="2" t="str">
        <f t="shared" si="1"/>
        <v>I</v>
      </c>
      <c r="C19" s="67">
        <f t="shared" si="2"/>
        <v>40599.351000000002</v>
      </c>
      <c r="D19" t="str">
        <f t="shared" si="3"/>
        <v>vis</v>
      </c>
      <c r="E19">
        <f>VLOOKUP(C19,Active!C$21:E$972,3,FALSE)</f>
        <v>-1435.9955748788968</v>
      </c>
      <c r="F19" s="2" t="s">
        <v>128</v>
      </c>
      <c r="G19" t="str">
        <f t="shared" si="4"/>
        <v>40599.351</v>
      </c>
      <c r="H19" s="67">
        <f t="shared" si="5"/>
        <v>-1436</v>
      </c>
      <c r="I19" s="76" t="s">
        <v>284</v>
      </c>
      <c r="J19" s="77" t="s">
        <v>285</v>
      </c>
      <c r="K19" s="76">
        <v>-1436</v>
      </c>
      <c r="L19" s="76" t="s">
        <v>286</v>
      </c>
      <c r="M19" s="77" t="s">
        <v>248</v>
      </c>
      <c r="N19" s="77"/>
      <c r="O19" s="78" t="s">
        <v>272</v>
      </c>
      <c r="P19" s="78" t="s">
        <v>287</v>
      </c>
    </row>
    <row r="20" spans="1:16" ht="12.75" customHeight="1" x14ac:dyDescent="0.2">
      <c r="A20" s="67" t="str">
        <f t="shared" si="0"/>
        <v> ORI 120 </v>
      </c>
      <c r="B20" s="2" t="str">
        <f t="shared" si="1"/>
        <v>I</v>
      </c>
      <c r="C20" s="67">
        <f t="shared" si="2"/>
        <v>40795.391000000003</v>
      </c>
      <c r="D20" t="str">
        <f t="shared" si="3"/>
        <v>vis</v>
      </c>
      <c r="E20">
        <f>VLOOKUP(C20,Active!C$21:E$972,3,FALSE)</f>
        <v>-1371.997939957786</v>
      </c>
      <c r="F20" s="2" t="s">
        <v>128</v>
      </c>
      <c r="G20" t="str">
        <f t="shared" si="4"/>
        <v>40795.391</v>
      </c>
      <c r="H20" s="67">
        <f t="shared" si="5"/>
        <v>-1372</v>
      </c>
      <c r="I20" s="76" t="s">
        <v>288</v>
      </c>
      <c r="J20" s="77" t="s">
        <v>289</v>
      </c>
      <c r="K20" s="76">
        <v>-1372</v>
      </c>
      <c r="L20" s="76" t="s">
        <v>290</v>
      </c>
      <c r="M20" s="77" t="s">
        <v>248</v>
      </c>
      <c r="N20" s="77"/>
      <c r="O20" s="78" t="s">
        <v>272</v>
      </c>
      <c r="P20" s="78" t="s">
        <v>291</v>
      </c>
    </row>
    <row r="21" spans="1:16" ht="12.75" customHeight="1" x14ac:dyDescent="0.2">
      <c r="A21" s="67" t="str">
        <f t="shared" si="0"/>
        <v> ORI 123 </v>
      </c>
      <c r="B21" s="2" t="str">
        <f t="shared" si="1"/>
        <v>I</v>
      </c>
      <c r="C21" s="67">
        <f t="shared" si="2"/>
        <v>40985.296000000002</v>
      </c>
      <c r="D21" t="str">
        <f t="shared" si="3"/>
        <v>vis</v>
      </c>
      <c r="E21">
        <f>VLOOKUP(C21,Active!C$21:E$972,3,FALSE)</f>
        <v>-1310.0030875822838</v>
      </c>
      <c r="F21" s="2" t="s">
        <v>128</v>
      </c>
      <c r="G21" t="str">
        <f t="shared" si="4"/>
        <v>40985.296</v>
      </c>
      <c r="H21" s="67">
        <f t="shared" si="5"/>
        <v>-1310</v>
      </c>
      <c r="I21" s="76" t="s">
        <v>292</v>
      </c>
      <c r="J21" s="77" t="s">
        <v>293</v>
      </c>
      <c r="K21" s="76">
        <v>-1310</v>
      </c>
      <c r="L21" s="76" t="s">
        <v>294</v>
      </c>
      <c r="M21" s="77" t="s">
        <v>248</v>
      </c>
      <c r="N21" s="77"/>
      <c r="O21" s="78" t="s">
        <v>272</v>
      </c>
      <c r="P21" s="78" t="s">
        <v>295</v>
      </c>
    </row>
    <row r="22" spans="1:16" ht="12.75" customHeight="1" x14ac:dyDescent="0.2">
      <c r="A22" s="67" t="str">
        <f t="shared" si="0"/>
        <v> ORI 123 </v>
      </c>
      <c r="B22" s="2" t="str">
        <f t="shared" si="1"/>
        <v>I</v>
      </c>
      <c r="C22" s="67">
        <f t="shared" si="2"/>
        <v>40988.375</v>
      </c>
      <c r="D22" t="str">
        <f t="shared" si="3"/>
        <v>vis</v>
      </c>
      <c r="E22">
        <f>VLOOKUP(C22,Active!C$21:E$972,3,FALSE)</f>
        <v>-1308.9979421123696</v>
      </c>
      <c r="F22" s="2" t="s">
        <v>128</v>
      </c>
      <c r="G22" t="str">
        <f t="shared" si="4"/>
        <v>40988.375</v>
      </c>
      <c r="H22" s="67">
        <f t="shared" si="5"/>
        <v>-1309</v>
      </c>
      <c r="I22" s="76" t="s">
        <v>296</v>
      </c>
      <c r="J22" s="77" t="s">
        <v>297</v>
      </c>
      <c r="K22" s="76">
        <v>-1309</v>
      </c>
      <c r="L22" s="76" t="s">
        <v>290</v>
      </c>
      <c r="M22" s="77" t="s">
        <v>248</v>
      </c>
      <c r="N22" s="77"/>
      <c r="O22" s="78" t="s">
        <v>272</v>
      </c>
      <c r="P22" s="78" t="s">
        <v>295</v>
      </c>
    </row>
    <row r="23" spans="1:16" ht="12.75" customHeight="1" x14ac:dyDescent="0.2">
      <c r="A23" s="67" t="str">
        <f t="shared" si="0"/>
        <v> ORI 124 </v>
      </c>
      <c r="B23" s="2" t="str">
        <f t="shared" si="1"/>
        <v>I</v>
      </c>
      <c r="C23" s="67">
        <f t="shared" si="2"/>
        <v>40988.381000000001</v>
      </c>
      <c r="D23" t="str">
        <f t="shared" si="3"/>
        <v>vis</v>
      </c>
      <c r="E23">
        <f>VLOOKUP(C23,Active!C$21:E$972,3,FALSE)</f>
        <v>-1308.9959834008332</v>
      </c>
      <c r="F23" s="2" t="s">
        <v>128</v>
      </c>
      <c r="G23" t="str">
        <f t="shared" si="4"/>
        <v>40988.381</v>
      </c>
      <c r="H23" s="67">
        <f t="shared" si="5"/>
        <v>-1309</v>
      </c>
      <c r="I23" s="76" t="s">
        <v>298</v>
      </c>
      <c r="J23" s="77" t="s">
        <v>299</v>
      </c>
      <c r="K23" s="76">
        <v>-1309</v>
      </c>
      <c r="L23" s="76" t="s">
        <v>300</v>
      </c>
      <c r="M23" s="77" t="s">
        <v>248</v>
      </c>
      <c r="N23" s="77"/>
      <c r="O23" s="78" t="s">
        <v>249</v>
      </c>
      <c r="P23" s="78" t="s">
        <v>301</v>
      </c>
    </row>
    <row r="24" spans="1:16" ht="12.75" customHeight="1" x14ac:dyDescent="0.2">
      <c r="A24" s="67" t="str">
        <f t="shared" si="0"/>
        <v> ORI 124 </v>
      </c>
      <c r="B24" s="2" t="str">
        <f t="shared" si="1"/>
        <v>I</v>
      </c>
      <c r="C24" s="67">
        <f t="shared" si="2"/>
        <v>41000.618999999999</v>
      </c>
      <c r="D24" t="str">
        <f t="shared" si="3"/>
        <v>vis</v>
      </c>
      <c r="E24">
        <f>VLOOKUP(C24,Active!C$21:E$972,3,FALSE)</f>
        <v>-1305.0008647711434</v>
      </c>
      <c r="F24" s="2" t="s">
        <v>128</v>
      </c>
      <c r="G24" t="str">
        <f t="shared" si="4"/>
        <v>41000.619</v>
      </c>
      <c r="H24" s="67">
        <f t="shared" si="5"/>
        <v>-1305</v>
      </c>
      <c r="I24" s="76" t="s">
        <v>302</v>
      </c>
      <c r="J24" s="77" t="s">
        <v>303</v>
      </c>
      <c r="K24" s="76">
        <v>-1305</v>
      </c>
      <c r="L24" s="76" t="s">
        <v>304</v>
      </c>
      <c r="M24" s="77" t="s">
        <v>248</v>
      </c>
      <c r="N24" s="77"/>
      <c r="O24" s="78" t="s">
        <v>305</v>
      </c>
      <c r="P24" s="78" t="s">
        <v>301</v>
      </c>
    </row>
    <row r="25" spans="1:16" ht="12.75" customHeight="1" x14ac:dyDescent="0.2">
      <c r="A25" s="67" t="str">
        <f t="shared" si="0"/>
        <v> ORI 126 </v>
      </c>
      <c r="B25" s="2" t="str">
        <f t="shared" si="1"/>
        <v>I</v>
      </c>
      <c r="C25" s="67">
        <f t="shared" si="2"/>
        <v>41181.339999999997</v>
      </c>
      <c r="D25" t="str">
        <f t="shared" si="3"/>
        <v>vis</v>
      </c>
      <c r="E25">
        <f>VLOOKUP(C25,Active!C$21:E$972,3,FALSE)</f>
        <v>-1246.0041468534844</v>
      </c>
      <c r="F25" s="2" t="s">
        <v>128</v>
      </c>
      <c r="G25" t="str">
        <f t="shared" si="4"/>
        <v>41181.340</v>
      </c>
      <c r="H25" s="67">
        <f t="shared" si="5"/>
        <v>-1246</v>
      </c>
      <c r="I25" s="76" t="s">
        <v>306</v>
      </c>
      <c r="J25" s="77" t="s">
        <v>307</v>
      </c>
      <c r="K25" s="76">
        <v>-1246</v>
      </c>
      <c r="L25" s="76" t="s">
        <v>308</v>
      </c>
      <c r="M25" s="77" t="s">
        <v>248</v>
      </c>
      <c r="N25" s="77"/>
      <c r="O25" s="78" t="s">
        <v>309</v>
      </c>
      <c r="P25" s="78" t="s">
        <v>310</v>
      </c>
    </row>
    <row r="26" spans="1:16" ht="12.75" customHeight="1" x14ac:dyDescent="0.2">
      <c r="A26" s="67" t="str">
        <f t="shared" si="0"/>
        <v>IBVS 937 </v>
      </c>
      <c r="B26" s="2" t="str">
        <f t="shared" si="1"/>
        <v>I</v>
      </c>
      <c r="C26" s="67">
        <f t="shared" si="2"/>
        <v>41717.42</v>
      </c>
      <c r="D26" t="str">
        <f t="shared" si="3"/>
        <v>vis</v>
      </c>
      <c r="E26">
        <f>VLOOKUP(C26,Active!C$21:E$972,3,FALSE)</f>
        <v>-1070.9998001461333</v>
      </c>
      <c r="F26" s="2" t="s">
        <v>128</v>
      </c>
      <c r="G26" t="str">
        <f t="shared" si="4"/>
        <v>41717.4200</v>
      </c>
      <c r="H26" s="67">
        <f t="shared" si="5"/>
        <v>-1071</v>
      </c>
      <c r="I26" s="76" t="s">
        <v>311</v>
      </c>
      <c r="J26" s="77" t="s">
        <v>312</v>
      </c>
      <c r="K26" s="76">
        <v>-1071</v>
      </c>
      <c r="L26" s="76" t="s">
        <v>313</v>
      </c>
      <c r="M26" s="77" t="s">
        <v>277</v>
      </c>
      <c r="N26" s="77" t="s">
        <v>278</v>
      </c>
      <c r="O26" s="78" t="s">
        <v>314</v>
      </c>
      <c r="P26" s="79" t="s">
        <v>315</v>
      </c>
    </row>
    <row r="27" spans="1:16" ht="12.75" customHeight="1" x14ac:dyDescent="0.2">
      <c r="A27" s="67" t="str">
        <f t="shared" si="0"/>
        <v> BBS 8 </v>
      </c>
      <c r="B27" s="2" t="str">
        <f t="shared" si="1"/>
        <v>I</v>
      </c>
      <c r="C27" s="67">
        <f t="shared" si="2"/>
        <v>41763.358999999997</v>
      </c>
      <c r="D27" t="str">
        <f t="shared" si="3"/>
        <v>vis</v>
      </c>
      <c r="E27">
        <f>VLOOKUP(C27,Active!C$21:E$972,3,FALSE)</f>
        <v>-1056.0029252703896</v>
      </c>
      <c r="F27" s="2" t="s">
        <v>128</v>
      </c>
      <c r="G27" t="str">
        <f t="shared" si="4"/>
        <v>41763.359</v>
      </c>
      <c r="H27" s="67">
        <f t="shared" si="5"/>
        <v>-1056</v>
      </c>
      <c r="I27" s="76" t="s">
        <v>316</v>
      </c>
      <c r="J27" s="77" t="s">
        <v>317</v>
      </c>
      <c r="K27" s="76">
        <v>-1056</v>
      </c>
      <c r="L27" s="76" t="s">
        <v>294</v>
      </c>
      <c r="M27" s="77" t="s">
        <v>248</v>
      </c>
      <c r="N27" s="77"/>
      <c r="O27" s="78" t="s">
        <v>318</v>
      </c>
      <c r="P27" s="78" t="s">
        <v>319</v>
      </c>
    </row>
    <row r="28" spans="1:16" ht="12.75" customHeight="1" x14ac:dyDescent="0.2">
      <c r="A28" s="67" t="str">
        <f t="shared" si="0"/>
        <v> BBS 8 </v>
      </c>
      <c r="B28" s="2" t="str">
        <f t="shared" si="1"/>
        <v>I</v>
      </c>
      <c r="C28" s="67">
        <f t="shared" si="2"/>
        <v>41763.370999999999</v>
      </c>
      <c r="D28" t="str">
        <f t="shared" si="3"/>
        <v>vis</v>
      </c>
      <c r="E28">
        <f>VLOOKUP(C28,Active!C$21:E$972,3,FALSE)</f>
        <v>-1055.9990078473168</v>
      </c>
      <c r="F28" s="2" t="s">
        <v>128</v>
      </c>
      <c r="G28" t="str">
        <f t="shared" si="4"/>
        <v>41763.371</v>
      </c>
      <c r="H28" s="67">
        <f t="shared" si="5"/>
        <v>-1056</v>
      </c>
      <c r="I28" s="76" t="s">
        <v>320</v>
      </c>
      <c r="J28" s="77" t="s">
        <v>321</v>
      </c>
      <c r="K28" s="76">
        <v>-1056</v>
      </c>
      <c r="L28" s="76" t="s">
        <v>322</v>
      </c>
      <c r="M28" s="77" t="s">
        <v>248</v>
      </c>
      <c r="N28" s="77"/>
      <c r="O28" s="78" t="s">
        <v>249</v>
      </c>
      <c r="P28" s="78" t="s">
        <v>319</v>
      </c>
    </row>
    <row r="29" spans="1:16" ht="12.75" customHeight="1" x14ac:dyDescent="0.2">
      <c r="A29" s="67" t="str">
        <f t="shared" si="0"/>
        <v> BBS 8 </v>
      </c>
      <c r="B29" s="2" t="str">
        <f t="shared" si="1"/>
        <v>I</v>
      </c>
      <c r="C29" s="67">
        <f t="shared" si="2"/>
        <v>41766.427000000003</v>
      </c>
      <c r="D29" t="str">
        <f t="shared" si="3"/>
        <v>vis</v>
      </c>
      <c r="E29">
        <f>VLOOKUP(C29,Active!C$21:E$972,3,FALSE)</f>
        <v>-1055.0013707716221</v>
      </c>
      <c r="F29" s="2" t="s">
        <v>128</v>
      </c>
      <c r="G29" t="str">
        <f t="shared" si="4"/>
        <v>41766.427</v>
      </c>
      <c r="H29" s="67">
        <f t="shared" si="5"/>
        <v>-1055</v>
      </c>
      <c r="I29" s="76" t="s">
        <v>323</v>
      </c>
      <c r="J29" s="77" t="s">
        <v>324</v>
      </c>
      <c r="K29" s="76">
        <v>-1055</v>
      </c>
      <c r="L29" s="76" t="s">
        <v>325</v>
      </c>
      <c r="M29" s="77" t="s">
        <v>248</v>
      </c>
      <c r="N29" s="77"/>
      <c r="O29" s="78" t="s">
        <v>249</v>
      </c>
      <c r="P29" s="78" t="s">
        <v>319</v>
      </c>
    </row>
    <row r="30" spans="1:16" ht="12.75" customHeight="1" x14ac:dyDescent="0.2">
      <c r="A30" s="67" t="str">
        <f t="shared" si="0"/>
        <v> BBS 9 </v>
      </c>
      <c r="B30" s="2" t="str">
        <f t="shared" si="1"/>
        <v>I</v>
      </c>
      <c r="C30" s="67">
        <f t="shared" si="2"/>
        <v>41815.432999999997</v>
      </c>
      <c r="D30" t="str">
        <f t="shared" si="3"/>
        <v>vis</v>
      </c>
      <c r="E30">
        <f>VLOOKUP(C30,Active!C$21:E$972,3,FALSE)</f>
        <v>-1039.003267849037</v>
      </c>
      <c r="F30" s="2" t="s">
        <v>128</v>
      </c>
      <c r="G30" t="str">
        <f t="shared" si="4"/>
        <v>41815.433</v>
      </c>
      <c r="H30" s="67">
        <f t="shared" si="5"/>
        <v>-1039</v>
      </c>
      <c r="I30" s="76" t="s">
        <v>326</v>
      </c>
      <c r="J30" s="77" t="s">
        <v>327</v>
      </c>
      <c r="K30" s="76">
        <v>-1039</v>
      </c>
      <c r="L30" s="76" t="s">
        <v>328</v>
      </c>
      <c r="M30" s="77" t="s">
        <v>248</v>
      </c>
      <c r="N30" s="77"/>
      <c r="O30" s="78" t="s">
        <v>318</v>
      </c>
      <c r="P30" s="78" t="s">
        <v>329</v>
      </c>
    </row>
    <row r="31" spans="1:16" ht="12.75" customHeight="1" x14ac:dyDescent="0.2">
      <c r="A31" s="67" t="str">
        <f t="shared" si="0"/>
        <v> BBS 9 </v>
      </c>
      <c r="B31" s="2" t="str">
        <f t="shared" si="1"/>
        <v>I</v>
      </c>
      <c r="C31" s="67">
        <f t="shared" si="2"/>
        <v>41815.436000000002</v>
      </c>
      <c r="D31" t="str">
        <f t="shared" si="3"/>
        <v>vis</v>
      </c>
      <c r="E31">
        <f>VLOOKUP(C31,Active!C$21:E$972,3,FALSE)</f>
        <v>-1039.0022884932675</v>
      </c>
      <c r="F31" s="2" t="s">
        <v>128</v>
      </c>
      <c r="G31" t="str">
        <f t="shared" si="4"/>
        <v>41815.436</v>
      </c>
      <c r="H31" s="67">
        <f t="shared" si="5"/>
        <v>-1039</v>
      </c>
      <c r="I31" s="76" t="s">
        <v>330</v>
      </c>
      <c r="J31" s="77" t="s">
        <v>331</v>
      </c>
      <c r="K31" s="76">
        <v>-1039</v>
      </c>
      <c r="L31" s="76" t="s">
        <v>332</v>
      </c>
      <c r="M31" s="77" t="s">
        <v>248</v>
      </c>
      <c r="N31" s="77"/>
      <c r="O31" s="78" t="s">
        <v>249</v>
      </c>
      <c r="P31" s="78" t="s">
        <v>329</v>
      </c>
    </row>
    <row r="32" spans="1:16" ht="12.75" customHeight="1" x14ac:dyDescent="0.2">
      <c r="A32" s="67" t="str">
        <f t="shared" si="0"/>
        <v>IBVS 937 </v>
      </c>
      <c r="B32" s="2" t="str">
        <f t="shared" si="1"/>
        <v>I</v>
      </c>
      <c r="C32" s="67">
        <f t="shared" si="2"/>
        <v>41815.445899999999</v>
      </c>
      <c r="D32" t="str">
        <f t="shared" si="3"/>
        <v>vis</v>
      </c>
      <c r="E32">
        <f>VLOOKUP(C32,Active!C$21:E$972,3,FALSE)</f>
        <v>-1038.9990566192341</v>
      </c>
      <c r="F32" s="2" t="s">
        <v>128</v>
      </c>
      <c r="G32" t="str">
        <f t="shared" si="4"/>
        <v>41815.4459</v>
      </c>
      <c r="H32" s="67">
        <f t="shared" si="5"/>
        <v>-1039</v>
      </c>
      <c r="I32" s="76" t="s">
        <v>333</v>
      </c>
      <c r="J32" s="77" t="s">
        <v>334</v>
      </c>
      <c r="K32" s="76">
        <v>-1039</v>
      </c>
      <c r="L32" s="76" t="s">
        <v>335</v>
      </c>
      <c r="M32" s="77" t="s">
        <v>277</v>
      </c>
      <c r="N32" s="77" t="s">
        <v>278</v>
      </c>
      <c r="O32" s="78" t="s">
        <v>336</v>
      </c>
      <c r="P32" s="79" t="s">
        <v>315</v>
      </c>
    </row>
    <row r="33" spans="1:16" ht="12.75" customHeight="1" x14ac:dyDescent="0.2">
      <c r="A33" s="67" t="str">
        <f t="shared" si="0"/>
        <v> BBS 12 </v>
      </c>
      <c r="B33" s="2" t="str">
        <f t="shared" si="1"/>
        <v>I</v>
      </c>
      <c r="C33" s="67">
        <f t="shared" si="2"/>
        <v>42008.415999999997</v>
      </c>
      <c r="D33" t="str">
        <f t="shared" si="3"/>
        <v>vis</v>
      </c>
      <c r="E33">
        <f>VLOOKUP(C33,Active!C$21:E$972,3,FALSE)</f>
        <v>-976.00359645554238</v>
      </c>
      <c r="F33" s="2" t="s">
        <v>128</v>
      </c>
      <c r="G33" t="str">
        <f t="shared" si="4"/>
        <v>42008.416</v>
      </c>
      <c r="H33" s="67">
        <f t="shared" si="5"/>
        <v>-976</v>
      </c>
      <c r="I33" s="76" t="s">
        <v>337</v>
      </c>
      <c r="J33" s="77" t="s">
        <v>338</v>
      </c>
      <c r="K33" s="76">
        <v>-976</v>
      </c>
      <c r="L33" s="76" t="s">
        <v>339</v>
      </c>
      <c r="M33" s="77" t="s">
        <v>248</v>
      </c>
      <c r="N33" s="77"/>
      <c r="O33" s="78" t="s">
        <v>249</v>
      </c>
      <c r="P33" s="78" t="s">
        <v>340</v>
      </c>
    </row>
    <row r="34" spans="1:16" ht="12.75" customHeight="1" x14ac:dyDescent="0.2">
      <c r="A34" s="67" t="str">
        <f t="shared" si="0"/>
        <v> BBS 15 </v>
      </c>
      <c r="B34" s="2" t="str">
        <f t="shared" si="1"/>
        <v>I</v>
      </c>
      <c r="C34" s="67">
        <f t="shared" si="2"/>
        <v>42152.402000000002</v>
      </c>
      <c r="D34" t="str">
        <f t="shared" si="3"/>
        <v>vis</v>
      </c>
      <c r="E34">
        <f>VLOOKUP(C34,Active!C$21:E$972,3,FALSE)</f>
        <v>-928.99908991732912</v>
      </c>
      <c r="F34" s="2" t="s">
        <v>128</v>
      </c>
      <c r="G34" t="str">
        <f t="shared" si="4"/>
        <v>42152.402</v>
      </c>
      <c r="H34" s="67">
        <f t="shared" si="5"/>
        <v>-929</v>
      </c>
      <c r="I34" s="76" t="s">
        <v>341</v>
      </c>
      <c r="J34" s="77" t="s">
        <v>342</v>
      </c>
      <c r="K34" s="76">
        <v>-929</v>
      </c>
      <c r="L34" s="76" t="s">
        <v>322</v>
      </c>
      <c r="M34" s="77" t="s">
        <v>248</v>
      </c>
      <c r="N34" s="77"/>
      <c r="O34" s="78" t="s">
        <v>272</v>
      </c>
      <c r="P34" s="78" t="s">
        <v>343</v>
      </c>
    </row>
    <row r="35" spans="1:16" ht="12.75" customHeight="1" x14ac:dyDescent="0.2">
      <c r="A35" s="67" t="str">
        <f t="shared" si="0"/>
        <v> BBS 16 </v>
      </c>
      <c r="B35" s="2" t="str">
        <f t="shared" si="1"/>
        <v>I</v>
      </c>
      <c r="C35" s="67">
        <f t="shared" si="2"/>
        <v>42201.396000000001</v>
      </c>
      <c r="D35" t="str">
        <f t="shared" si="3"/>
        <v>vis</v>
      </c>
      <c r="E35">
        <f>VLOOKUP(C35,Active!C$21:E$972,3,FALSE)</f>
        <v>-913.00490441781471</v>
      </c>
      <c r="F35" s="2" t="s">
        <v>128</v>
      </c>
      <c r="G35" t="str">
        <f t="shared" si="4"/>
        <v>42201.396</v>
      </c>
      <c r="H35" s="67">
        <f t="shared" si="5"/>
        <v>-913</v>
      </c>
      <c r="I35" s="76" t="s">
        <v>344</v>
      </c>
      <c r="J35" s="77" t="s">
        <v>345</v>
      </c>
      <c r="K35" s="76">
        <v>-913</v>
      </c>
      <c r="L35" s="76" t="s">
        <v>346</v>
      </c>
      <c r="M35" s="77" t="s">
        <v>248</v>
      </c>
      <c r="N35" s="77"/>
      <c r="O35" s="78" t="s">
        <v>318</v>
      </c>
      <c r="P35" s="78" t="s">
        <v>347</v>
      </c>
    </row>
    <row r="36" spans="1:16" ht="12.75" customHeight="1" x14ac:dyDescent="0.2">
      <c r="A36" s="67" t="str">
        <f t="shared" si="0"/>
        <v> BBS 16 </v>
      </c>
      <c r="B36" s="2" t="str">
        <f t="shared" si="1"/>
        <v>I</v>
      </c>
      <c r="C36" s="67">
        <f t="shared" si="2"/>
        <v>42201.413</v>
      </c>
      <c r="D36" t="str">
        <f t="shared" si="3"/>
        <v>vis</v>
      </c>
      <c r="E36">
        <f>VLOOKUP(C36,Active!C$21:E$972,3,FALSE)</f>
        <v>-912.99935473512926</v>
      </c>
      <c r="F36" s="2" t="s">
        <v>128</v>
      </c>
      <c r="G36" t="str">
        <f t="shared" si="4"/>
        <v>42201.413</v>
      </c>
      <c r="H36" s="67">
        <f t="shared" si="5"/>
        <v>-913</v>
      </c>
      <c r="I36" s="76" t="s">
        <v>348</v>
      </c>
      <c r="J36" s="77" t="s">
        <v>349</v>
      </c>
      <c r="K36" s="76">
        <v>-913</v>
      </c>
      <c r="L36" s="76" t="s">
        <v>350</v>
      </c>
      <c r="M36" s="77" t="s">
        <v>248</v>
      </c>
      <c r="N36" s="77"/>
      <c r="O36" s="78" t="s">
        <v>249</v>
      </c>
      <c r="P36" s="78" t="s">
        <v>347</v>
      </c>
    </row>
    <row r="37" spans="1:16" ht="12.75" customHeight="1" x14ac:dyDescent="0.2">
      <c r="A37" s="67" t="str">
        <f t="shared" si="0"/>
        <v>IBVS 1053 </v>
      </c>
      <c r="B37" s="2" t="str">
        <f t="shared" si="1"/>
        <v>I</v>
      </c>
      <c r="C37" s="67">
        <f t="shared" si="2"/>
        <v>42201.414299999997</v>
      </c>
      <c r="D37" t="str">
        <f t="shared" si="3"/>
        <v>vis</v>
      </c>
      <c r="E37">
        <f>VLOOKUP(C37,Active!C$21:E$972,3,FALSE)</f>
        <v>-912.99893034763102</v>
      </c>
      <c r="F37" s="2" t="s">
        <v>128</v>
      </c>
      <c r="G37" t="str">
        <f t="shared" si="4"/>
        <v>42201.4143</v>
      </c>
      <c r="H37" s="67">
        <f t="shared" si="5"/>
        <v>-913</v>
      </c>
      <c r="I37" s="76" t="s">
        <v>351</v>
      </c>
      <c r="J37" s="77" t="s">
        <v>352</v>
      </c>
      <c r="K37" s="76">
        <v>-913</v>
      </c>
      <c r="L37" s="76" t="s">
        <v>353</v>
      </c>
      <c r="M37" s="77" t="s">
        <v>277</v>
      </c>
      <c r="N37" s="77" t="s">
        <v>278</v>
      </c>
      <c r="O37" s="78" t="s">
        <v>336</v>
      </c>
      <c r="P37" s="79" t="s">
        <v>354</v>
      </c>
    </row>
    <row r="38" spans="1:16" ht="12.75" customHeight="1" x14ac:dyDescent="0.2">
      <c r="A38" s="67" t="str">
        <f t="shared" si="0"/>
        <v> AOEB 2 </v>
      </c>
      <c r="B38" s="2" t="str">
        <f t="shared" si="1"/>
        <v>I</v>
      </c>
      <c r="C38" s="67">
        <f t="shared" si="2"/>
        <v>42804.862000000001</v>
      </c>
      <c r="D38" t="str">
        <f t="shared" si="3"/>
        <v>vis</v>
      </c>
      <c r="E38">
        <f>VLOOKUP(C38,Active!C$21:E$972,3,FALSE)</f>
        <v>-716.0022684491197</v>
      </c>
      <c r="F38" s="2" t="s">
        <v>128</v>
      </c>
      <c r="G38" t="str">
        <f t="shared" si="4"/>
        <v>42804.862</v>
      </c>
      <c r="H38" s="67">
        <f t="shared" si="5"/>
        <v>-716</v>
      </c>
      <c r="I38" s="76" t="s">
        <v>355</v>
      </c>
      <c r="J38" s="77" t="s">
        <v>356</v>
      </c>
      <c r="K38" s="76">
        <v>-716</v>
      </c>
      <c r="L38" s="76" t="s">
        <v>332</v>
      </c>
      <c r="M38" s="77" t="s">
        <v>248</v>
      </c>
      <c r="N38" s="77"/>
      <c r="O38" s="78" t="s">
        <v>357</v>
      </c>
      <c r="P38" s="78" t="s">
        <v>358</v>
      </c>
    </row>
    <row r="39" spans="1:16" ht="12.75" customHeight="1" x14ac:dyDescent="0.2">
      <c r="A39" s="67" t="str">
        <f t="shared" si="0"/>
        <v> BBS 26 </v>
      </c>
      <c r="B39" s="2" t="str">
        <f t="shared" si="1"/>
        <v>I</v>
      </c>
      <c r="C39" s="67">
        <f t="shared" si="2"/>
        <v>42826.309000000001</v>
      </c>
      <c r="D39" t="str">
        <f t="shared" si="3"/>
        <v>vis</v>
      </c>
      <c r="E39">
        <f>VLOOKUP(C39,Active!C$21:E$972,3,FALSE)</f>
        <v>-709.00085406351945</v>
      </c>
      <c r="F39" s="2" t="s">
        <v>128</v>
      </c>
      <c r="G39" t="str">
        <f t="shared" si="4"/>
        <v>42826.309</v>
      </c>
      <c r="H39" s="67">
        <f t="shared" si="5"/>
        <v>-709</v>
      </c>
      <c r="I39" s="76" t="s">
        <v>359</v>
      </c>
      <c r="J39" s="77" t="s">
        <v>360</v>
      </c>
      <c r="K39" s="76">
        <v>-709</v>
      </c>
      <c r="L39" s="76" t="s">
        <v>304</v>
      </c>
      <c r="M39" s="77" t="s">
        <v>248</v>
      </c>
      <c r="N39" s="77"/>
      <c r="O39" s="78" t="s">
        <v>361</v>
      </c>
      <c r="P39" s="78" t="s">
        <v>362</v>
      </c>
    </row>
    <row r="40" spans="1:16" ht="12.75" customHeight="1" x14ac:dyDescent="0.2">
      <c r="A40" s="67" t="str">
        <f t="shared" si="0"/>
        <v> BBS 26 </v>
      </c>
      <c r="B40" s="2" t="str">
        <f t="shared" si="1"/>
        <v>I</v>
      </c>
      <c r="C40" s="67">
        <f t="shared" si="2"/>
        <v>42826.311000000002</v>
      </c>
      <c r="D40" t="str">
        <f t="shared" si="3"/>
        <v>vis</v>
      </c>
      <c r="E40">
        <f>VLOOKUP(C40,Active!C$21:E$972,3,FALSE)</f>
        <v>-709.00020115967402</v>
      </c>
      <c r="F40" s="2" t="s">
        <v>128</v>
      </c>
      <c r="G40" t="str">
        <f t="shared" si="4"/>
        <v>42826.311</v>
      </c>
      <c r="H40" s="67">
        <f t="shared" si="5"/>
        <v>-709</v>
      </c>
      <c r="I40" s="76" t="s">
        <v>363</v>
      </c>
      <c r="J40" s="77" t="s">
        <v>364</v>
      </c>
      <c r="K40" s="76">
        <v>-709</v>
      </c>
      <c r="L40" s="76" t="s">
        <v>365</v>
      </c>
      <c r="M40" s="77" t="s">
        <v>248</v>
      </c>
      <c r="N40" s="77"/>
      <c r="O40" s="78" t="s">
        <v>366</v>
      </c>
      <c r="P40" s="78" t="s">
        <v>362</v>
      </c>
    </row>
    <row r="41" spans="1:16" ht="12.75" customHeight="1" x14ac:dyDescent="0.2">
      <c r="A41" s="67" t="str">
        <f t="shared" si="0"/>
        <v>IBVS 1358 </v>
      </c>
      <c r="B41" s="2" t="str">
        <f t="shared" si="1"/>
        <v>I</v>
      </c>
      <c r="C41" s="67">
        <f t="shared" si="2"/>
        <v>42829.377</v>
      </c>
      <c r="D41" t="str">
        <f t="shared" si="3"/>
        <v>vis</v>
      </c>
      <c r="E41">
        <f>VLOOKUP(C41,Active!C$21:E$972,3,FALSE)</f>
        <v>-707.99929956475432</v>
      </c>
      <c r="F41" s="2" t="s">
        <v>128</v>
      </c>
      <c r="G41" t="str">
        <f t="shared" si="4"/>
        <v>42829.377</v>
      </c>
      <c r="H41" s="67">
        <f t="shared" si="5"/>
        <v>-708</v>
      </c>
      <c r="I41" s="76" t="s">
        <v>367</v>
      </c>
      <c r="J41" s="77" t="s">
        <v>368</v>
      </c>
      <c r="K41" s="76">
        <v>-708</v>
      </c>
      <c r="L41" s="76" t="s">
        <v>350</v>
      </c>
      <c r="M41" s="77" t="s">
        <v>277</v>
      </c>
      <c r="N41" s="77" t="s">
        <v>278</v>
      </c>
      <c r="O41" s="78" t="s">
        <v>369</v>
      </c>
      <c r="P41" s="79" t="s">
        <v>370</v>
      </c>
    </row>
    <row r="42" spans="1:16" ht="12.75" customHeight="1" x14ac:dyDescent="0.2">
      <c r="A42" s="67" t="str">
        <f t="shared" si="0"/>
        <v> BBS 26 </v>
      </c>
      <c r="B42" s="2" t="str">
        <f t="shared" si="1"/>
        <v>I</v>
      </c>
      <c r="C42" s="67">
        <f t="shared" si="2"/>
        <v>42829.377</v>
      </c>
      <c r="D42" t="str">
        <f t="shared" si="3"/>
        <v>vis</v>
      </c>
      <c r="E42">
        <f>VLOOKUP(C42,Active!C$21:E$972,3,FALSE)</f>
        <v>-707.99929956475432</v>
      </c>
      <c r="F42" s="2" t="s">
        <v>128</v>
      </c>
      <c r="G42" t="str">
        <f t="shared" si="4"/>
        <v>42829.377</v>
      </c>
      <c r="H42" s="67">
        <f t="shared" si="5"/>
        <v>-708</v>
      </c>
      <c r="I42" s="76" t="s">
        <v>367</v>
      </c>
      <c r="J42" s="77" t="s">
        <v>368</v>
      </c>
      <c r="K42" s="76">
        <v>-708</v>
      </c>
      <c r="L42" s="76" t="s">
        <v>350</v>
      </c>
      <c r="M42" s="77" t="s">
        <v>248</v>
      </c>
      <c r="N42" s="77"/>
      <c r="O42" s="78" t="s">
        <v>249</v>
      </c>
      <c r="P42" s="78" t="s">
        <v>362</v>
      </c>
    </row>
    <row r="43" spans="1:16" ht="12.75" customHeight="1" x14ac:dyDescent="0.2">
      <c r="A43" s="67" t="str">
        <f t="shared" si="0"/>
        <v> AOEB 2 </v>
      </c>
      <c r="B43" s="2" t="str">
        <f t="shared" si="1"/>
        <v>I</v>
      </c>
      <c r="C43" s="67">
        <f t="shared" si="2"/>
        <v>42844.690999999999</v>
      </c>
      <c r="D43" t="str">
        <f t="shared" si="3"/>
        <v>vis</v>
      </c>
      <c r="E43">
        <f>VLOOKUP(C43,Active!C$21:E$972,3,FALSE)</f>
        <v>-703.00001482091739</v>
      </c>
      <c r="F43" s="2" t="s">
        <v>128</v>
      </c>
      <c r="G43" t="str">
        <f t="shared" si="4"/>
        <v>42844.691</v>
      </c>
      <c r="H43" s="67">
        <f t="shared" si="5"/>
        <v>-703</v>
      </c>
      <c r="I43" s="76" t="s">
        <v>371</v>
      </c>
      <c r="J43" s="77" t="s">
        <v>372</v>
      </c>
      <c r="K43" s="76">
        <v>-703</v>
      </c>
      <c r="L43" s="76" t="s">
        <v>373</v>
      </c>
      <c r="M43" s="77" t="s">
        <v>248</v>
      </c>
      <c r="N43" s="77"/>
      <c r="O43" s="78" t="s">
        <v>374</v>
      </c>
      <c r="P43" s="78" t="s">
        <v>358</v>
      </c>
    </row>
    <row r="44" spans="1:16" ht="12.75" customHeight="1" x14ac:dyDescent="0.2">
      <c r="A44" s="67" t="str">
        <f t="shared" si="0"/>
        <v>IBVS 1249 </v>
      </c>
      <c r="B44" s="2" t="str">
        <f t="shared" si="1"/>
        <v>I</v>
      </c>
      <c r="C44" s="67">
        <f t="shared" si="2"/>
        <v>42844.694000000003</v>
      </c>
      <c r="D44" t="str">
        <f t="shared" si="3"/>
        <v>vis</v>
      </c>
      <c r="E44">
        <f>VLOOKUP(C44,Active!C$21:E$972,3,FALSE)</f>
        <v>-702.99903546514804</v>
      </c>
      <c r="F44" s="2" t="s">
        <v>128</v>
      </c>
      <c r="G44" t="str">
        <f t="shared" si="4"/>
        <v>42844.694</v>
      </c>
      <c r="H44" s="67">
        <f t="shared" si="5"/>
        <v>-703</v>
      </c>
      <c r="I44" s="76" t="s">
        <v>375</v>
      </c>
      <c r="J44" s="77" t="s">
        <v>376</v>
      </c>
      <c r="K44" s="76">
        <v>-703</v>
      </c>
      <c r="L44" s="76" t="s">
        <v>322</v>
      </c>
      <c r="M44" s="77" t="s">
        <v>277</v>
      </c>
      <c r="N44" s="77" t="s">
        <v>278</v>
      </c>
      <c r="O44" s="78" t="s">
        <v>377</v>
      </c>
      <c r="P44" s="79" t="s">
        <v>378</v>
      </c>
    </row>
    <row r="45" spans="1:16" ht="12.75" customHeight="1" x14ac:dyDescent="0.2">
      <c r="A45" s="67" t="str">
        <f t="shared" si="0"/>
        <v> BBS 27 </v>
      </c>
      <c r="B45" s="2" t="str">
        <f t="shared" si="1"/>
        <v>I</v>
      </c>
      <c r="C45" s="67">
        <f t="shared" si="2"/>
        <v>42884.51</v>
      </c>
      <c r="D45" t="str">
        <f t="shared" si="3"/>
        <v>vis</v>
      </c>
      <c r="E45">
        <f>VLOOKUP(C45,Active!C$21:E$972,3,FALSE)</f>
        <v>-690.00102571194009</v>
      </c>
      <c r="F45" s="2" t="s">
        <v>128</v>
      </c>
      <c r="G45" t="str">
        <f t="shared" si="4"/>
        <v>42884.510</v>
      </c>
      <c r="H45" s="67">
        <f t="shared" si="5"/>
        <v>-690</v>
      </c>
      <c r="I45" s="76" t="s">
        <v>379</v>
      </c>
      <c r="J45" s="77" t="s">
        <v>380</v>
      </c>
      <c r="K45" s="76">
        <v>-690</v>
      </c>
      <c r="L45" s="76" t="s">
        <v>304</v>
      </c>
      <c r="M45" s="77" t="s">
        <v>248</v>
      </c>
      <c r="N45" s="77"/>
      <c r="O45" s="78" t="s">
        <v>272</v>
      </c>
      <c r="P45" s="78" t="s">
        <v>381</v>
      </c>
    </row>
    <row r="46" spans="1:16" ht="12.75" customHeight="1" x14ac:dyDescent="0.2">
      <c r="A46" s="67" t="str">
        <f t="shared" si="0"/>
        <v> BBS 31 </v>
      </c>
      <c r="B46" s="2" t="str">
        <f t="shared" si="1"/>
        <v>I</v>
      </c>
      <c r="C46" s="67">
        <f t="shared" si="2"/>
        <v>43123.442000000003</v>
      </c>
      <c r="D46" t="str">
        <f t="shared" si="3"/>
        <v>vis</v>
      </c>
      <c r="E46">
        <f>VLOOKUP(C46,Active!C$21:E$972,3,FALSE)</f>
        <v>-612.00121492347432</v>
      </c>
      <c r="F46" s="2" t="s">
        <v>128</v>
      </c>
      <c r="G46" t="str">
        <f t="shared" si="4"/>
        <v>43123.442</v>
      </c>
      <c r="H46" s="67">
        <f t="shared" si="5"/>
        <v>-612</v>
      </c>
      <c r="I46" s="76" t="s">
        <v>382</v>
      </c>
      <c r="J46" s="77" t="s">
        <v>383</v>
      </c>
      <c r="K46" s="76">
        <v>-612</v>
      </c>
      <c r="L46" s="76" t="s">
        <v>325</v>
      </c>
      <c r="M46" s="77" t="s">
        <v>248</v>
      </c>
      <c r="N46" s="77"/>
      <c r="O46" s="78" t="s">
        <v>384</v>
      </c>
      <c r="P46" s="78" t="s">
        <v>385</v>
      </c>
    </row>
    <row r="47" spans="1:16" ht="12.75" customHeight="1" x14ac:dyDescent="0.2">
      <c r="A47" s="67" t="str">
        <f t="shared" si="0"/>
        <v> BBS 32 </v>
      </c>
      <c r="B47" s="2" t="str">
        <f t="shared" si="1"/>
        <v>I</v>
      </c>
      <c r="C47" s="67">
        <f t="shared" si="2"/>
        <v>43126.521999999997</v>
      </c>
      <c r="D47" t="str">
        <f t="shared" si="3"/>
        <v>vis</v>
      </c>
      <c r="E47">
        <f>VLOOKUP(C47,Active!C$21:E$972,3,FALSE)</f>
        <v>-610.99574300163863</v>
      </c>
      <c r="F47" s="2" t="s">
        <v>128</v>
      </c>
      <c r="G47" t="str">
        <f t="shared" si="4"/>
        <v>43126.522</v>
      </c>
      <c r="H47" s="67">
        <f t="shared" si="5"/>
        <v>-611</v>
      </c>
      <c r="I47" s="76" t="s">
        <v>386</v>
      </c>
      <c r="J47" s="77" t="s">
        <v>387</v>
      </c>
      <c r="K47" s="76">
        <v>-611</v>
      </c>
      <c r="L47" s="76" t="s">
        <v>258</v>
      </c>
      <c r="M47" s="77" t="s">
        <v>248</v>
      </c>
      <c r="N47" s="77"/>
      <c r="O47" s="78" t="s">
        <v>384</v>
      </c>
      <c r="P47" s="78" t="s">
        <v>388</v>
      </c>
    </row>
    <row r="48" spans="1:16" ht="12.75" customHeight="1" x14ac:dyDescent="0.2">
      <c r="A48" s="67" t="str">
        <f t="shared" si="0"/>
        <v> AOEB 2 </v>
      </c>
      <c r="B48" s="2" t="str">
        <f t="shared" si="1"/>
        <v>I</v>
      </c>
      <c r="C48" s="67">
        <f t="shared" si="2"/>
        <v>43190.853000000003</v>
      </c>
      <c r="D48" t="str">
        <f t="shared" si="3"/>
        <v>vis</v>
      </c>
      <c r="E48">
        <f>VLOOKUP(C48,Active!C$21:E$972,3,FALSE)</f>
        <v>-589.99476436406303</v>
      </c>
      <c r="F48" s="2" t="s">
        <v>128</v>
      </c>
      <c r="G48" t="str">
        <f t="shared" si="4"/>
        <v>43190.853</v>
      </c>
      <c r="H48" s="67">
        <f t="shared" si="5"/>
        <v>-590</v>
      </c>
      <c r="I48" s="76" t="s">
        <v>389</v>
      </c>
      <c r="J48" s="77" t="s">
        <v>390</v>
      </c>
      <c r="K48" s="76">
        <v>-590</v>
      </c>
      <c r="L48" s="76" t="s">
        <v>391</v>
      </c>
      <c r="M48" s="77" t="s">
        <v>248</v>
      </c>
      <c r="N48" s="77"/>
      <c r="O48" s="78" t="s">
        <v>374</v>
      </c>
      <c r="P48" s="78" t="s">
        <v>358</v>
      </c>
    </row>
    <row r="49" spans="1:16" ht="12.75" customHeight="1" x14ac:dyDescent="0.2">
      <c r="A49" s="67" t="str">
        <f t="shared" si="0"/>
        <v> BBS 33 </v>
      </c>
      <c r="B49" s="2" t="str">
        <f t="shared" si="1"/>
        <v>I</v>
      </c>
      <c r="C49" s="67">
        <f t="shared" si="2"/>
        <v>43212.283000000003</v>
      </c>
      <c r="D49" t="str">
        <f t="shared" si="3"/>
        <v>vis</v>
      </c>
      <c r="E49">
        <f>VLOOKUP(C49,Active!C$21:E$972,3,FALSE)</f>
        <v>-582.99889966114813</v>
      </c>
      <c r="F49" s="2" t="s">
        <v>128</v>
      </c>
      <c r="G49" t="str">
        <f t="shared" si="4"/>
        <v>43212.283</v>
      </c>
      <c r="H49" s="67">
        <f t="shared" si="5"/>
        <v>-583</v>
      </c>
      <c r="I49" s="76" t="s">
        <v>392</v>
      </c>
      <c r="J49" s="77" t="s">
        <v>393</v>
      </c>
      <c r="K49" s="76">
        <v>-583</v>
      </c>
      <c r="L49" s="76" t="s">
        <v>322</v>
      </c>
      <c r="M49" s="77" t="s">
        <v>248</v>
      </c>
      <c r="N49" s="77"/>
      <c r="O49" s="78" t="s">
        <v>318</v>
      </c>
      <c r="P49" s="78" t="s">
        <v>394</v>
      </c>
    </row>
    <row r="50" spans="1:16" ht="12.75" customHeight="1" x14ac:dyDescent="0.2">
      <c r="A50" s="67" t="str">
        <f t="shared" si="0"/>
        <v> BBS 33 </v>
      </c>
      <c r="B50" s="2" t="str">
        <f t="shared" si="1"/>
        <v>I</v>
      </c>
      <c r="C50" s="67">
        <f t="shared" si="2"/>
        <v>43215.351999999999</v>
      </c>
      <c r="D50" t="str">
        <f t="shared" si="3"/>
        <v>vis</v>
      </c>
      <c r="E50">
        <f>VLOOKUP(C50,Active!C$21:E$972,3,FALSE)</f>
        <v>-581.99701871046148</v>
      </c>
      <c r="F50" s="2" t="s">
        <v>128</v>
      </c>
      <c r="G50" t="str">
        <f t="shared" si="4"/>
        <v>43215.352</v>
      </c>
      <c r="H50" s="67">
        <f t="shared" si="5"/>
        <v>-582</v>
      </c>
      <c r="I50" s="76" t="s">
        <v>395</v>
      </c>
      <c r="J50" s="77" t="s">
        <v>396</v>
      </c>
      <c r="K50" s="76">
        <v>-582</v>
      </c>
      <c r="L50" s="76" t="s">
        <v>283</v>
      </c>
      <c r="M50" s="77" t="s">
        <v>248</v>
      </c>
      <c r="N50" s="77"/>
      <c r="O50" s="78" t="s">
        <v>384</v>
      </c>
      <c r="P50" s="78" t="s">
        <v>394</v>
      </c>
    </row>
    <row r="51" spans="1:16" ht="12.75" customHeight="1" x14ac:dyDescent="0.2">
      <c r="A51" s="67" t="str">
        <f t="shared" si="0"/>
        <v> BBS 33 </v>
      </c>
      <c r="B51" s="2" t="str">
        <f t="shared" si="1"/>
        <v>I</v>
      </c>
      <c r="C51" s="67">
        <f t="shared" si="2"/>
        <v>43218.400000000001</v>
      </c>
      <c r="D51" t="str">
        <f t="shared" si="3"/>
        <v>vis</v>
      </c>
      <c r="E51">
        <f>VLOOKUP(C51,Active!C$21:E$972,3,FALSE)</f>
        <v>-581.00199325014876</v>
      </c>
      <c r="F51" s="2" t="s">
        <v>128</v>
      </c>
      <c r="G51" t="str">
        <f t="shared" si="4"/>
        <v>43218.400</v>
      </c>
      <c r="H51" s="67">
        <f t="shared" si="5"/>
        <v>-581</v>
      </c>
      <c r="I51" s="76" t="s">
        <v>397</v>
      </c>
      <c r="J51" s="77" t="s">
        <v>398</v>
      </c>
      <c r="K51" s="76">
        <v>-581</v>
      </c>
      <c r="L51" s="76" t="s">
        <v>399</v>
      </c>
      <c r="M51" s="77" t="s">
        <v>248</v>
      </c>
      <c r="N51" s="77"/>
      <c r="O51" s="78" t="s">
        <v>384</v>
      </c>
      <c r="P51" s="78" t="s">
        <v>394</v>
      </c>
    </row>
    <row r="52" spans="1:16" ht="12.75" customHeight="1" x14ac:dyDescent="0.2">
      <c r="A52" s="67" t="str">
        <f t="shared" si="0"/>
        <v> BBS 35 </v>
      </c>
      <c r="B52" s="2" t="str">
        <f t="shared" si="1"/>
        <v>I</v>
      </c>
      <c r="C52" s="67">
        <f t="shared" si="2"/>
        <v>43466.53</v>
      </c>
      <c r="D52" t="str">
        <f t="shared" si="3"/>
        <v>vis</v>
      </c>
      <c r="E52">
        <f>VLOOKUP(C52,Active!C$21:E$972,3,FALSE)</f>
        <v>-499.99947767692385</v>
      </c>
      <c r="F52" s="2" t="s">
        <v>128</v>
      </c>
      <c r="G52" t="str">
        <f t="shared" si="4"/>
        <v>43466.530</v>
      </c>
      <c r="H52" s="67">
        <f t="shared" si="5"/>
        <v>-500</v>
      </c>
      <c r="I52" s="76" t="s">
        <v>400</v>
      </c>
      <c r="J52" s="77" t="s">
        <v>401</v>
      </c>
      <c r="K52" s="76">
        <v>-500</v>
      </c>
      <c r="L52" s="76" t="s">
        <v>350</v>
      </c>
      <c r="M52" s="77" t="s">
        <v>248</v>
      </c>
      <c r="N52" s="77"/>
      <c r="O52" s="78" t="s">
        <v>384</v>
      </c>
      <c r="P52" s="78" t="s">
        <v>402</v>
      </c>
    </row>
    <row r="53" spans="1:16" ht="12.75" customHeight="1" x14ac:dyDescent="0.2">
      <c r="A53" s="67" t="str">
        <f t="shared" si="0"/>
        <v> BBS 36 </v>
      </c>
      <c r="B53" s="2" t="str">
        <f t="shared" si="1"/>
        <v>I</v>
      </c>
      <c r="C53" s="67">
        <f t="shared" si="2"/>
        <v>43466.534</v>
      </c>
      <c r="D53" t="str">
        <f t="shared" si="3"/>
        <v>vis</v>
      </c>
      <c r="E53">
        <f>VLOOKUP(C53,Active!C$21:E$972,3,FALSE)</f>
        <v>-499.99817186923286</v>
      </c>
      <c r="F53" s="2" t="s">
        <v>128</v>
      </c>
      <c r="G53" t="str">
        <f t="shared" si="4"/>
        <v>43466.534</v>
      </c>
      <c r="H53" s="67">
        <f t="shared" si="5"/>
        <v>-500</v>
      </c>
      <c r="I53" s="76" t="s">
        <v>403</v>
      </c>
      <c r="J53" s="77" t="s">
        <v>404</v>
      </c>
      <c r="K53" s="76">
        <v>-500</v>
      </c>
      <c r="L53" s="76" t="s">
        <v>290</v>
      </c>
      <c r="M53" s="77" t="s">
        <v>248</v>
      </c>
      <c r="N53" s="77"/>
      <c r="O53" s="78" t="s">
        <v>405</v>
      </c>
      <c r="P53" s="78" t="s">
        <v>406</v>
      </c>
    </row>
    <row r="54" spans="1:16" ht="12.75" customHeight="1" x14ac:dyDescent="0.2">
      <c r="A54" s="67" t="str">
        <f t="shared" si="0"/>
        <v> BBS 36 </v>
      </c>
      <c r="B54" s="2" t="str">
        <f t="shared" si="1"/>
        <v>I</v>
      </c>
      <c r="C54" s="67">
        <f t="shared" si="2"/>
        <v>43509.411999999997</v>
      </c>
      <c r="D54" t="str">
        <f t="shared" si="3"/>
        <v>vis</v>
      </c>
      <c r="E54">
        <f>VLOOKUP(C54,Active!C$21:E$972,3,FALSE)</f>
        <v>-486.00056632879631</v>
      </c>
      <c r="F54" s="2" t="s">
        <v>128</v>
      </c>
      <c r="G54" t="str">
        <f t="shared" si="4"/>
        <v>43509.412</v>
      </c>
      <c r="H54" s="67">
        <f t="shared" si="5"/>
        <v>-486</v>
      </c>
      <c r="I54" s="76" t="s">
        <v>407</v>
      </c>
      <c r="J54" s="77" t="s">
        <v>408</v>
      </c>
      <c r="K54" s="76">
        <v>-486</v>
      </c>
      <c r="L54" s="76" t="s">
        <v>409</v>
      </c>
      <c r="M54" s="77" t="s">
        <v>248</v>
      </c>
      <c r="N54" s="77"/>
      <c r="O54" s="78" t="s">
        <v>249</v>
      </c>
      <c r="P54" s="78" t="s">
        <v>406</v>
      </c>
    </row>
    <row r="55" spans="1:16" ht="12.75" customHeight="1" x14ac:dyDescent="0.2">
      <c r="A55" s="67" t="str">
        <f t="shared" si="0"/>
        <v> BBS 36 </v>
      </c>
      <c r="B55" s="2" t="str">
        <f t="shared" si="1"/>
        <v>I</v>
      </c>
      <c r="C55" s="67">
        <f t="shared" si="2"/>
        <v>43512.476999999999</v>
      </c>
      <c r="D55" t="str">
        <f t="shared" si="3"/>
        <v>vis</v>
      </c>
      <c r="E55">
        <f>VLOOKUP(C55,Active!C$21:E$972,3,FALSE)</f>
        <v>-484.99999118579819</v>
      </c>
      <c r="F55" s="2" t="s">
        <v>128</v>
      </c>
      <c r="G55" t="str">
        <f t="shared" si="4"/>
        <v>43512.477</v>
      </c>
      <c r="H55" s="67">
        <f t="shared" si="5"/>
        <v>-485</v>
      </c>
      <c r="I55" s="76" t="s">
        <v>410</v>
      </c>
      <c r="J55" s="77" t="s">
        <v>411</v>
      </c>
      <c r="K55" s="76">
        <v>-485</v>
      </c>
      <c r="L55" s="76" t="s">
        <v>412</v>
      </c>
      <c r="M55" s="77" t="s">
        <v>248</v>
      </c>
      <c r="N55" s="77"/>
      <c r="O55" s="78" t="s">
        <v>384</v>
      </c>
      <c r="P55" s="78" t="s">
        <v>406</v>
      </c>
    </row>
    <row r="56" spans="1:16" ht="12.75" customHeight="1" x14ac:dyDescent="0.2">
      <c r="A56" s="67" t="str">
        <f t="shared" si="0"/>
        <v> BBS 36 </v>
      </c>
      <c r="B56" s="2" t="str">
        <f t="shared" si="1"/>
        <v>I</v>
      </c>
      <c r="C56" s="67">
        <f t="shared" si="2"/>
        <v>43552.294999999998</v>
      </c>
      <c r="D56" t="str">
        <f t="shared" si="3"/>
        <v>vis</v>
      </c>
      <c r="E56">
        <f>VLOOKUP(C56,Active!C$21:E$972,3,FALSE)</f>
        <v>-472.00132852874481</v>
      </c>
      <c r="F56" s="2" t="s">
        <v>128</v>
      </c>
      <c r="G56" t="str">
        <f t="shared" si="4"/>
        <v>43552.295</v>
      </c>
      <c r="H56" s="67">
        <f t="shared" si="5"/>
        <v>-472</v>
      </c>
      <c r="I56" s="76" t="s">
        <v>413</v>
      </c>
      <c r="J56" s="77" t="s">
        <v>414</v>
      </c>
      <c r="K56" s="76">
        <v>-472</v>
      </c>
      <c r="L56" s="76" t="s">
        <v>325</v>
      </c>
      <c r="M56" s="77" t="s">
        <v>248</v>
      </c>
      <c r="N56" s="77"/>
      <c r="O56" s="78" t="s">
        <v>318</v>
      </c>
      <c r="P56" s="78" t="s">
        <v>406</v>
      </c>
    </row>
    <row r="57" spans="1:16" ht="12.75" customHeight="1" x14ac:dyDescent="0.2">
      <c r="A57" s="67" t="str">
        <f t="shared" si="0"/>
        <v> BBS 36 </v>
      </c>
      <c r="B57" s="2" t="str">
        <f t="shared" si="1"/>
        <v>I</v>
      </c>
      <c r="C57" s="67">
        <f t="shared" si="2"/>
        <v>43555.362000000001</v>
      </c>
      <c r="D57" t="str">
        <f t="shared" si="3"/>
        <v>vis</v>
      </c>
      <c r="E57">
        <f>VLOOKUP(C57,Active!C$21:E$972,3,FALSE)</f>
        <v>-471.0001004819012</v>
      </c>
      <c r="F57" s="2" t="s">
        <v>128</v>
      </c>
      <c r="G57" t="str">
        <f t="shared" si="4"/>
        <v>43555.362</v>
      </c>
      <c r="H57" s="67">
        <f t="shared" si="5"/>
        <v>-471</v>
      </c>
      <c r="I57" s="76" t="s">
        <v>415</v>
      </c>
      <c r="J57" s="77" t="s">
        <v>416</v>
      </c>
      <c r="K57" s="76">
        <v>-471</v>
      </c>
      <c r="L57" s="76" t="s">
        <v>373</v>
      </c>
      <c r="M57" s="77" t="s">
        <v>248</v>
      </c>
      <c r="N57" s="77"/>
      <c r="O57" s="78" t="s">
        <v>249</v>
      </c>
      <c r="P57" s="78" t="s">
        <v>406</v>
      </c>
    </row>
    <row r="58" spans="1:16" ht="12.75" customHeight="1" x14ac:dyDescent="0.2">
      <c r="A58" s="67" t="str">
        <f t="shared" si="0"/>
        <v> BBS 42 </v>
      </c>
      <c r="B58" s="2" t="str">
        <f t="shared" si="1"/>
        <v>I</v>
      </c>
      <c r="C58" s="67">
        <f t="shared" si="2"/>
        <v>43941.337</v>
      </c>
      <c r="D58" t="str">
        <f t="shared" si="3"/>
        <v>vis</v>
      </c>
      <c r="E58">
        <f>VLOOKUP(C58,Active!C$21:E$972,3,FALSE)</f>
        <v>-344.99781962760835</v>
      </c>
      <c r="F58" s="2" t="s">
        <v>128</v>
      </c>
      <c r="G58" t="str">
        <f t="shared" si="4"/>
        <v>43941.337</v>
      </c>
      <c r="H58" s="67">
        <f t="shared" si="5"/>
        <v>-345</v>
      </c>
      <c r="I58" s="76" t="s">
        <v>417</v>
      </c>
      <c r="J58" s="77" t="s">
        <v>418</v>
      </c>
      <c r="K58" s="76">
        <v>-345</v>
      </c>
      <c r="L58" s="76" t="s">
        <v>419</v>
      </c>
      <c r="M58" s="77" t="s">
        <v>248</v>
      </c>
      <c r="N58" s="77"/>
      <c r="O58" s="78" t="s">
        <v>249</v>
      </c>
      <c r="P58" s="78" t="s">
        <v>420</v>
      </c>
    </row>
    <row r="59" spans="1:16" ht="12.75" customHeight="1" x14ac:dyDescent="0.2">
      <c r="A59" s="67" t="str">
        <f t="shared" si="0"/>
        <v> BBS 42 </v>
      </c>
      <c r="B59" s="2" t="str">
        <f t="shared" si="1"/>
        <v>I</v>
      </c>
      <c r="C59" s="67">
        <f t="shared" si="2"/>
        <v>43941.339</v>
      </c>
      <c r="D59" t="str">
        <f t="shared" si="3"/>
        <v>vis</v>
      </c>
      <c r="E59">
        <f>VLOOKUP(C59,Active!C$21:E$972,3,FALSE)</f>
        <v>-344.99716672376286</v>
      </c>
      <c r="F59" s="2" t="s">
        <v>128</v>
      </c>
      <c r="G59" t="str">
        <f t="shared" si="4"/>
        <v>43941.339</v>
      </c>
      <c r="H59" s="67">
        <f t="shared" si="5"/>
        <v>-345</v>
      </c>
      <c r="I59" s="76" t="s">
        <v>421</v>
      </c>
      <c r="J59" s="77" t="s">
        <v>422</v>
      </c>
      <c r="K59" s="76">
        <v>-345</v>
      </c>
      <c r="L59" s="76" t="s">
        <v>283</v>
      </c>
      <c r="M59" s="77" t="s">
        <v>248</v>
      </c>
      <c r="N59" s="77"/>
      <c r="O59" s="78" t="s">
        <v>384</v>
      </c>
      <c r="P59" s="78" t="s">
        <v>420</v>
      </c>
    </row>
    <row r="60" spans="1:16" ht="12.75" customHeight="1" x14ac:dyDescent="0.2">
      <c r="A60" s="67" t="str">
        <f t="shared" si="0"/>
        <v> BBS 44 </v>
      </c>
      <c r="B60" s="2" t="str">
        <f t="shared" si="1"/>
        <v>I</v>
      </c>
      <c r="C60" s="67">
        <f t="shared" si="2"/>
        <v>44039.366000000002</v>
      </c>
      <c r="D60" t="str">
        <f t="shared" si="3"/>
        <v>vis</v>
      </c>
      <c r="E60">
        <f>VLOOKUP(C60,Active!C$21:E$972,3,FALSE)</f>
        <v>-312.99606409974825</v>
      </c>
      <c r="F60" s="2" t="s">
        <v>128</v>
      </c>
      <c r="G60" t="str">
        <f t="shared" si="4"/>
        <v>44039.366</v>
      </c>
      <c r="H60" s="67">
        <f t="shared" si="5"/>
        <v>-313</v>
      </c>
      <c r="I60" s="76" t="s">
        <v>423</v>
      </c>
      <c r="J60" s="77" t="s">
        <v>424</v>
      </c>
      <c r="K60" s="76">
        <v>-313</v>
      </c>
      <c r="L60" s="76" t="s">
        <v>300</v>
      </c>
      <c r="M60" s="77" t="s">
        <v>248</v>
      </c>
      <c r="N60" s="77"/>
      <c r="O60" s="78" t="s">
        <v>318</v>
      </c>
      <c r="P60" s="78" t="s">
        <v>425</v>
      </c>
    </row>
    <row r="61" spans="1:16" ht="12.75" customHeight="1" x14ac:dyDescent="0.2">
      <c r="A61" s="67" t="str">
        <f t="shared" si="0"/>
        <v> BBS 46 </v>
      </c>
      <c r="B61" s="2" t="str">
        <f t="shared" si="1"/>
        <v>I</v>
      </c>
      <c r="C61" s="67">
        <f t="shared" si="2"/>
        <v>44278.288999999997</v>
      </c>
      <c r="D61" t="str">
        <f t="shared" si="3"/>
        <v>vis</v>
      </c>
      <c r="E61">
        <f>VLOOKUP(C61,Active!C$21:E$972,3,FALSE)</f>
        <v>-234.99919137858822</v>
      </c>
      <c r="F61" s="2" t="s">
        <v>128</v>
      </c>
      <c r="G61" t="str">
        <f t="shared" si="4"/>
        <v>44278.289</v>
      </c>
      <c r="H61" s="67">
        <f t="shared" si="5"/>
        <v>-235</v>
      </c>
      <c r="I61" s="76" t="s">
        <v>426</v>
      </c>
      <c r="J61" s="77" t="s">
        <v>427</v>
      </c>
      <c r="K61" s="76">
        <v>-235</v>
      </c>
      <c r="L61" s="76" t="s">
        <v>350</v>
      </c>
      <c r="M61" s="77" t="s">
        <v>248</v>
      </c>
      <c r="N61" s="77"/>
      <c r="O61" s="78" t="s">
        <v>318</v>
      </c>
      <c r="P61" s="78" t="s">
        <v>428</v>
      </c>
    </row>
    <row r="62" spans="1:16" ht="12.75" customHeight="1" x14ac:dyDescent="0.2">
      <c r="A62" s="67" t="str">
        <f t="shared" si="0"/>
        <v>BAVM 32 </v>
      </c>
      <c r="B62" s="2" t="str">
        <f t="shared" si="1"/>
        <v>I</v>
      </c>
      <c r="C62" s="67">
        <f t="shared" si="2"/>
        <v>44293.563000000002</v>
      </c>
      <c r="D62" t="str">
        <f t="shared" si="3"/>
        <v>vis</v>
      </c>
      <c r="E62">
        <f>VLOOKUP(C62,Active!C$21:E$972,3,FALSE)</f>
        <v>-230.0129647116562</v>
      </c>
      <c r="F62" s="2" t="s">
        <v>128</v>
      </c>
      <c r="G62" t="str">
        <f t="shared" si="4"/>
        <v>44293.563</v>
      </c>
      <c r="H62" s="67">
        <f t="shared" si="5"/>
        <v>-230</v>
      </c>
      <c r="I62" s="76" t="s">
        <v>429</v>
      </c>
      <c r="J62" s="77" t="s">
        <v>430</v>
      </c>
      <c r="K62" s="76">
        <v>-230</v>
      </c>
      <c r="L62" s="76" t="s">
        <v>431</v>
      </c>
      <c r="M62" s="77" t="s">
        <v>432</v>
      </c>
      <c r="N62" s="77"/>
      <c r="O62" s="78" t="s">
        <v>433</v>
      </c>
      <c r="P62" s="79" t="s">
        <v>133</v>
      </c>
    </row>
    <row r="63" spans="1:16" ht="12.75" customHeight="1" x14ac:dyDescent="0.2">
      <c r="A63" s="67" t="str">
        <f t="shared" si="0"/>
        <v> BBS 53 </v>
      </c>
      <c r="B63" s="2" t="str">
        <f t="shared" si="1"/>
        <v>I</v>
      </c>
      <c r="C63" s="67">
        <f t="shared" si="2"/>
        <v>44330.370999999999</v>
      </c>
      <c r="D63" t="str">
        <f t="shared" si="3"/>
        <v>vis</v>
      </c>
      <c r="E63">
        <f>VLOOKUP(C63,Active!C$21:E$972,3,FALSE)</f>
        <v>-217.99692234185378</v>
      </c>
      <c r="F63" s="2" t="s">
        <v>128</v>
      </c>
      <c r="G63" t="str">
        <f t="shared" si="4"/>
        <v>44330.371</v>
      </c>
      <c r="H63" s="67">
        <f t="shared" si="5"/>
        <v>-218</v>
      </c>
      <c r="I63" s="76" t="s">
        <v>434</v>
      </c>
      <c r="J63" s="77" t="s">
        <v>435</v>
      </c>
      <c r="K63" s="76">
        <v>-218</v>
      </c>
      <c r="L63" s="76" t="s">
        <v>283</v>
      </c>
      <c r="M63" s="77" t="s">
        <v>248</v>
      </c>
      <c r="N63" s="77"/>
      <c r="O63" s="78" t="s">
        <v>436</v>
      </c>
      <c r="P63" s="78" t="s">
        <v>437</v>
      </c>
    </row>
    <row r="64" spans="1:16" ht="12.75" customHeight="1" x14ac:dyDescent="0.2">
      <c r="A64" s="67" t="str">
        <f t="shared" si="0"/>
        <v> BBS 47 </v>
      </c>
      <c r="B64" s="2" t="str">
        <f t="shared" si="1"/>
        <v>I</v>
      </c>
      <c r="C64" s="67">
        <f t="shared" si="2"/>
        <v>44336.483</v>
      </c>
      <c r="D64" t="str">
        <f t="shared" si="3"/>
        <v>vis</v>
      </c>
      <c r="E64">
        <f>VLOOKUP(C64,Active!C$21:E$972,3,FALSE)</f>
        <v>-216.00164819046688</v>
      </c>
      <c r="F64" s="2" t="s">
        <v>128</v>
      </c>
      <c r="G64" t="str">
        <f t="shared" si="4"/>
        <v>44336.483</v>
      </c>
      <c r="H64" s="67">
        <f t="shared" si="5"/>
        <v>-216</v>
      </c>
      <c r="I64" s="76" t="s">
        <v>438</v>
      </c>
      <c r="J64" s="77" t="s">
        <v>439</v>
      </c>
      <c r="K64" s="76">
        <v>-216</v>
      </c>
      <c r="L64" s="76" t="s">
        <v>440</v>
      </c>
      <c r="M64" s="77" t="s">
        <v>248</v>
      </c>
      <c r="N64" s="77"/>
      <c r="O64" s="78" t="s">
        <v>249</v>
      </c>
      <c r="P64" s="78" t="s">
        <v>441</v>
      </c>
    </row>
    <row r="65" spans="1:16" ht="12.75" customHeight="1" x14ac:dyDescent="0.2">
      <c r="A65" s="67" t="str">
        <f t="shared" si="0"/>
        <v> AOEB 2 </v>
      </c>
      <c r="B65" s="2" t="str">
        <f t="shared" si="1"/>
        <v>I</v>
      </c>
      <c r="C65" s="67">
        <f t="shared" si="2"/>
        <v>44348.745999999999</v>
      </c>
      <c r="D65" t="str">
        <f t="shared" si="3"/>
        <v>vis</v>
      </c>
      <c r="E65">
        <f>VLOOKUP(C65,Active!C$21:E$972,3,FALSE)</f>
        <v>-211.9983682627097</v>
      </c>
      <c r="F65" s="2" t="s">
        <v>128</v>
      </c>
      <c r="G65" t="str">
        <f t="shared" si="4"/>
        <v>44348.746</v>
      </c>
      <c r="H65" s="67">
        <f t="shared" si="5"/>
        <v>-212</v>
      </c>
      <c r="I65" s="76" t="s">
        <v>442</v>
      </c>
      <c r="J65" s="77" t="s">
        <v>443</v>
      </c>
      <c r="K65" s="76">
        <v>-212</v>
      </c>
      <c r="L65" s="76" t="s">
        <v>444</v>
      </c>
      <c r="M65" s="77" t="s">
        <v>248</v>
      </c>
      <c r="N65" s="77"/>
      <c r="O65" s="78" t="s">
        <v>374</v>
      </c>
      <c r="P65" s="78" t="s">
        <v>358</v>
      </c>
    </row>
    <row r="66" spans="1:16" ht="12.75" customHeight="1" x14ac:dyDescent="0.2">
      <c r="A66" s="67" t="str">
        <f t="shared" si="0"/>
        <v> BBS 48 </v>
      </c>
      <c r="B66" s="2" t="str">
        <f t="shared" si="1"/>
        <v>I</v>
      </c>
      <c r="C66" s="67">
        <f t="shared" si="2"/>
        <v>44382.42</v>
      </c>
      <c r="D66" t="str">
        <f t="shared" si="3"/>
        <v>vis</v>
      </c>
      <c r="E66">
        <f>VLOOKUP(C66,Active!C$21:E$972,3,FALSE)</f>
        <v>-201.0054262185686</v>
      </c>
      <c r="F66" s="2" t="s">
        <v>128</v>
      </c>
      <c r="G66" t="str">
        <f t="shared" si="4"/>
        <v>44382.420</v>
      </c>
      <c r="H66" s="67">
        <f t="shared" si="5"/>
        <v>-201</v>
      </c>
      <c r="I66" s="76" t="s">
        <v>445</v>
      </c>
      <c r="J66" s="77" t="s">
        <v>446</v>
      </c>
      <c r="K66" s="76">
        <v>-201</v>
      </c>
      <c r="L66" s="76" t="s">
        <v>447</v>
      </c>
      <c r="M66" s="77" t="s">
        <v>248</v>
      </c>
      <c r="N66" s="77"/>
      <c r="O66" s="78" t="s">
        <v>249</v>
      </c>
      <c r="P66" s="78" t="s">
        <v>448</v>
      </c>
    </row>
    <row r="67" spans="1:16" ht="12.75" customHeight="1" x14ac:dyDescent="0.2">
      <c r="A67" s="67" t="str">
        <f t="shared" si="0"/>
        <v> MVS 9.164 </v>
      </c>
      <c r="B67" s="2" t="str">
        <f t="shared" si="1"/>
        <v>I</v>
      </c>
      <c r="C67" s="67">
        <f t="shared" si="2"/>
        <v>44382.440999999999</v>
      </c>
      <c r="D67" t="str">
        <f t="shared" si="3"/>
        <v>vis</v>
      </c>
      <c r="E67">
        <f>VLOOKUP(C67,Active!C$21:E$972,3,FALSE)</f>
        <v>-200.99857072819225</v>
      </c>
      <c r="F67" s="2" t="s">
        <v>128</v>
      </c>
      <c r="G67" t="str">
        <f t="shared" si="4"/>
        <v>44382.441</v>
      </c>
      <c r="H67" s="67">
        <f t="shared" si="5"/>
        <v>-201</v>
      </c>
      <c r="I67" s="76" t="s">
        <v>449</v>
      </c>
      <c r="J67" s="77" t="s">
        <v>450</v>
      </c>
      <c r="K67" s="76">
        <v>-201</v>
      </c>
      <c r="L67" s="76" t="s">
        <v>451</v>
      </c>
      <c r="M67" s="77" t="s">
        <v>248</v>
      </c>
      <c r="N67" s="77"/>
      <c r="O67" s="78" t="s">
        <v>452</v>
      </c>
      <c r="P67" s="78" t="s">
        <v>453</v>
      </c>
    </row>
    <row r="68" spans="1:16" ht="12.75" customHeight="1" x14ac:dyDescent="0.2">
      <c r="A68" s="67" t="str">
        <f t="shared" si="0"/>
        <v> BBS 48 </v>
      </c>
      <c r="B68" s="2" t="str">
        <f t="shared" si="1"/>
        <v>I</v>
      </c>
      <c r="C68" s="67">
        <f t="shared" si="2"/>
        <v>44388.536</v>
      </c>
      <c r="D68" t="str">
        <f t="shared" si="3"/>
        <v>vis</v>
      </c>
      <c r="E68">
        <f>VLOOKUP(C68,Active!C$21:E$972,3,FALSE)</f>
        <v>-199.00884625949072</v>
      </c>
      <c r="F68" s="2" t="s">
        <v>128</v>
      </c>
      <c r="G68" t="str">
        <f t="shared" si="4"/>
        <v>44388.536</v>
      </c>
      <c r="H68" s="67">
        <f t="shared" si="5"/>
        <v>-199</v>
      </c>
      <c r="I68" s="76" t="s">
        <v>454</v>
      </c>
      <c r="J68" s="77" t="s">
        <v>455</v>
      </c>
      <c r="K68" s="76">
        <v>-199</v>
      </c>
      <c r="L68" s="76" t="s">
        <v>456</v>
      </c>
      <c r="M68" s="77" t="s">
        <v>248</v>
      </c>
      <c r="N68" s="77"/>
      <c r="O68" s="78" t="s">
        <v>272</v>
      </c>
      <c r="P68" s="78" t="s">
        <v>448</v>
      </c>
    </row>
    <row r="69" spans="1:16" x14ac:dyDescent="0.2">
      <c r="A69" s="67" t="str">
        <f t="shared" si="0"/>
        <v> AOEB 2 </v>
      </c>
      <c r="B69" s="2" t="str">
        <f t="shared" si="1"/>
        <v>I</v>
      </c>
      <c r="C69" s="67">
        <f t="shared" si="2"/>
        <v>44593.802000000003</v>
      </c>
      <c r="D69" t="str">
        <f t="shared" si="3"/>
        <v>vis</v>
      </c>
      <c r="E69">
        <f>VLOOKUP(C69,Active!C$21:E$972,3,FALSE)</f>
        <v>-131.99936589978404</v>
      </c>
      <c r="F69" s="2" t="s">
        <v>128</v>
      </c>
      <c r="G69" t="str">
        <f t="shared" si="4"/>
        <v>44593.802</v>
      </c>
      <c r="H69" s="67">
        <f t="shared" si="5"/>
        <v>-132</v>
      </c>
      <c r="I69" s="76" t="s">
        <v>457</v>
      </c>
      <c r="J69" s="77" t="s">
        <v>458</v>
      </c>
      <c r="K69" s="76">
        <v>-132</v>
      </c>
      <c r="L69" s="76" t="s">
        <v>350</v>
      </c>
      <c r="M69" s="77" t="s">
        <v>248</v>
      </c>
      <c r="N69" s="77"/>
      <c r="O69" s="78" t="s">
        <v>374</v>
      </c>
      <c r="P69" s="78" t="s">
        <v>358</v>
      </c>
    </row>
    <row r="70" spans="1:16" x14ac:dyDescent="0.2">
      <c r="A70" s="67" t="str">
        <f t="shared" si="0"/>
        <v> BBS 54 </v>
      </c>
      <c r="B70" s="2" t="str">
        <f t="shared" si="1"/>
        <v>I</v>
      </c>
      <c r="C70" s="67">
        <f t="shared" si="2"/>
        <v>44716.324000000001</v>
      </c>
      <c r="D70" t="str">
        <f t="shared" si="3"/>
        <v>vis</v>
      </c>
      <c r="E70">
        <f>VLOOKUP(C70,Active!C$21:E$972,3,FALSE)</f>
        <v>-92.001823429858845</v>
      </c>
      <c r="F70" s="2" t="s">
        <v>128</v>
      </c>
      <c r="G70" t="str">
        <f t="shared" si="4"/>
        <v>44716.324</v>
      </c>
      <c r="H70" s="67">
        <f t="shared" si="5"/>
        <v>-92</v>
      </c>
      <c r="I70" s="76" t="s">
        <v>459</v>
      </c>
      <c r="J70" s="77" t="s">
        <v>460</v>
      </c>
      <c r="K70" s="76">
        <v>-92</v>
      </c>
      <c r="L70" s="76" t="s">
        <v>399</v>
      </c>
      <c r="M70" s="77" t="s">
        <v>248</v>
      </c>
      <c r="N70" s="77"/>
      <c r="O70" s="78" t="s">
        <v>318</v>
      </c>
      <c r="P70" s="78" t="s">
        <v>461</v>
      </c>
    </row>
    <row r="71" spans="1:16" x14ac:dyDescent="0.2">
      <c r="A71" s="67" t="str">
        <f t="shared" si="0"/>
        <v> AOEB 2 </v>
      </c>
      <c r="B71" s="2" t="str">
        <f t="shared" si="1"/>
        <v>I</v>
      </c>
      <c r="C71" s="67">
        <f t="shared" si="2"/>
        <v>44734.714999999997</v>
      </c>
      <c r="D71" t="str">
        <f t="shared" si="3"/>
        <v>vis</v>
      </c>
      <c r="E71">
        <f>VLOOKUP(C71,Active!C$21:E$972,3,FALSE)</f>
        <v>-85.998046119953273</v>
      </c>
      <c r="F71" s="2" t="s">
        <v>128</v>
      </c>
      <c r="G71" t="str">
        <f t="shared" si="4"/>
        <v>44734.715</v>
      </c>
      <c r="H71" s="67">
        <f t="shared" si="5"/>
        <v>-86</v>
      </c>
      <c r="I71" s="76" t="s">
        <v>462</v>
      </c>
      <c r="J71" s="77" t="s">
        <v>463</v>
      </c>
      <c r="K71" s="76">
        <v>-86</v>
      </c>
      <c r="L71" s="76" t="s">
        <v>290</v>
      </c>
      <c r="M71" s="77" t="s">
        <v>248</v>
      </c>
      <c r="N71" s="77"/>
      <c r="O71" s="78" t="s">
        <v>464</v>
      </c>
      <c r="P71" s="78" t="s">
        <v>358</v>
      </c>
    </row>
    <row r="72" spans="1:16" x14ac:dyDescent="0.2">
      <c r="A72" s="67" t="str">
        <f t="shared" si="0"/>
        <v> AOEB 2 </v>
      </c>
      <c r="B72" s="2" t="str">
        <f t="shared" si="1"/>
        <v>I</v>
      </c>
      <c r="C72" s="67">
        <f t="shared" si="2"/>
        <v>44737.771999999997</v>
      </c>
      <c r="D72" t="str">
        <f t="shared" si="3"/>
        <v>vis</v>
      </c>
      <c r="E72">
        <f>VLOOKUP(C72,Active!C$21:E$972,3,FALSE)</f>
        <v>-85.000082592337066</v>
      </c>
      <c r="F72" s="2" t="s">
        <v>128</v>
      </c>
      <c r="G72" t="str">
        <f t="shared" si="4"/>
        <v>44737.772</v>
      </c>
      <c r="H72" s="67">
        <f t="shared" si="5"/>
        <v>-85</v>
      </c>
      <c r="I72" s="76" t="s">
        <v>465</v>
      </c>
      <c r="J72" s="77" t="s">
        <v>466</v>
      </c>
      <c r="K72" s="76">
        <v>-85</v>
      </c>
      <c r="L72" s="76" t="s">
        <v>373</v>
      </c>
      <c r="M72" s="77" t="s">
        <v>248</v>
      </c>
      <c r="N72" s="77"/>
      <c r="O72" s="78" t="s">
        <v>464</v>
      </c>
      <c r="P72" s="78" t="s">
        <v>358</v>
      </c>
    </row>
    <row r="73" spans="1:16" x14ac:dyDescent="0.2">
      <c r="A73" s="67" t="str">
        <f t="shared" si="0"/>
        <v> BBS 59 </v>
      </c>
      <c r="B73" s="2" t="str">
        <f t="shared" si="1"/>
        <v>I</v>
      </c>
      <c r="C73" s="67">
        <f t="shared" si="2"/>
        <v>45007.338000000003</v>
      </c>
      <c r="D73" t="str">
        <f t="shared" si="3"/>
        <v>vis</v>
      </c>
      <c r="E73">
        <f>VLOOKUP(C73,Active!C$21:E$972,3,FALSE)</f>
        <v>3.0002563953414558</v>
      </c>
      <c r="F73" s="2" t="s">
        <v>128</v>
      </c>
      <c r="G73" t="str">
        <f t="shared" si="4"/>
        <v>45007.338</v>
      </c>
      <c r="H73" s="67">
        <f t="shared" si="5"/>
        <v>3</v>
      </c>
      <c r="I73" s="76" t="s">
        <v>467</v>
      </c>
      <c r="J73" s="77" t="s">
        <v>468</v>
      </c>
      <c r="K73" s="76">
        <v>3</v>
      </c>
      <c r="L73" s="76" t="s">
        <v>276</v>
      </c>
      <c r="M73" s="77" t="s">
        <v>248</v>
      </c>
      <c r="N73" s="77"/>
      <c r="O73" s="78" t="s">
        <v>469</v>
      </c>
      <c r="P73" s="78" t="s">
        <v>470</v>
      </c>
    </row>
    <row r="74" spans="1:16" x14ac:dyDescent="0.2">
      <c r="A74" s="67" t="str">
        <f t="shared" si="0"/>
        <v> AOEB 2 </v>
      </c>
      <c r="B74" s="2" t="str">
        <f t="shared" si="1"/>
        <v>I</v>
      </c>
      <c r="C74" s="67">
        <f t="shared" si="2"/>
        <v>45022.66</v>
      </c>
      <c r="D74" t="str">
        <f t="shared" si="3"/>
        <v>vis</v>
      </c>
      <c r="E74">
        <f>VLOOKUP(C74,Active!C$21:E$972,3,FALSE)</f>
        <v>8.0021527545603099</v>
      </c>
      <c r="F74" s="2" t="s">
        <v>128</v>
      </c>
      <c r="G74" t="str">
        <f t="shared" si="4"/>
        <v>45022.660</v>
      </c>
      <c r="H74" s="67">
        <f t="shared" si="5"/>
        <v>8</v>
      </c>
      <c r="I74" s="76" t="s">
        <v>471</v>
      </c>
      <c r="J74" s="77" t="s">
        <v>472</v>
      </c>
      <c r="K74" s="76">
        <v>8</v>
      </c>
      <c r="L74" s="76" t="s">
        <v>419</v>
      </c>
      <c r="M74" s="77" t="s">
        <v>248</v>
      </c>
      <c r="N74" s="77"/>
      <c r="O74" s="78" t="s">
        <v>473</v>
      </c>
      <c r="P74" s="78" t="s">
        <v>358</v>
      </c>
    </row>
    <row r="75" spans="1:16" x14ac:dyDescent="0.2">
      <c r="A75" s="67" t="str">
        <f t="shared" ref="A75:A138" si="6">P75</f>
        <v> BBS 60 </v>
      </c>
      <c r="B75" s="2" t="str">
        <f t="shared" ref="B75:B138" si="7">IF(H75=INT(H75),"I","II")</f>
        <v>I</v>
      </c>
      <c r="C75" s="67">
        <f t="shared" ref="C75:C138" si="8">1*G75</f>
        <v>45056.336000000003</v>
      </c>
      <c r="D75" t="str">
        <f t="shared" ref="D75:D138" si="9">VLOOKUP(F75,I$1:J$5,2,FALSE)</f>
        <v>vis</v>
      </c>
      <c r="E75">
        <f>VLOOKUP(C75,Active!C$21:E$972,3,FALSE)</f>
        <v>18.995747702546883</v>
      </c>
      <c r="F75" s="2" t="s">
        <v>128</v>
      </c>
      <c r="G75" t="str">
        <f t="shared" ref="G75:G138" si="10">MID(I75,3,LEN(I75)-3)</f>
        <v>45056.336</v>
      </c>
      <c r="H75" s="67">
        <f t="shared" ref="H75:H138" si="11">1*K75</f>
        <v>19</v>
      </c>
      <c r="I75" s="76" t="s">
        <v>474</v>
      </c>
      <c r="J75" s="77" t="s">
        <v>475</v>
      </c>
      <c r="K75" s="76">
        <v>19</v>
      </c>
      <c r="L75" s="76" t="s">
        <v>308</v>
      </c>
      <c r="M75" s="77" t="s">
        <v>248</v>
      </c>
      <c r="N75" s="77"/>
      <c r="O75" s="78" t="s">
        <v>469</v>
      </c>
      <c r="P75" s="78" t="s">
        <v>476</v>
      </c>
    </row>
    <row r="76" spans="1:16" x14ac:dyDescent="0.2">
      <c r="A76" s="67" t="str">
        <f t="shared" si="6"/>
        <v>BAVM 36 </v>
      </c>
      <c r="B76" s="2" t="str">
        <f t="shared" si="7"/>
        <v>I</v>
      </c>
      <c r="C76" s="67">
        <f t="shared" si="8"/>
        <v>45056.345000000001</v>
      </c>
      <c r="D76" t="str">
        <f t="shared" si="9"/>
        <v>vis</v>
      </c>
      <c r="E76">
        <f>VLOOKUP(C76,Active!C$21:E$972,3,FALSE)</f>
        <v>18.998685769850365</v>
      </c>
      <c r="F76" s="2" t="s">
        <v>128</v>
      </c>
      <c r="G76" t="str">
        <f t="shared" si="10"/>
        <v>45056.345</v>
      </c>
      <c r="H76" s="67">
        <f t="shared" si="11"/>
        <v>19</v>
      </c>
      <c r="I76" s="76" t="s">
        <v>477</v>
      </c>
      <c r="J76" s="77" t="s">
        <v>478</v>
      </c>
      <c r="K76" s="76">
        <v>19</v>
      </c>
      <c r="L76" s="76" t="s">
        <v>325</v>
      </c>
      <c r="M76" s="77" t="s">
        <v>432</v>
      </c>
      <c r="N76" s="77"/>
      <c r="O76" s="78" t="s">
        <v>433</v>
      </c>
      <c r="P76" s="79" t="s">
        <v>479</v>
      </c>
    </row>
    <row r="77" spans="1:16" x14ac:dyDescent="0.2">
      <c r="A77" s="67" t="str">
        <f t="shared" si="6"/>
        <v>BAVM 34 </v>
      </c>
      <c r="B77" s="2" t="str">
        <f t="shared" si="7"/>
        <v>I</v>
      </c>
      <c r="C77" s="67">
        <f t="shared" si="8"/>
        <v>45056.345800000003</v>
      </c>
      <c r="D77" t="str">
        <f t="shared" si="9"/>
        <v>vis</v>
      </c>
      <c r="E77">
        <f>VLOOKUP(C77,Active!C$21:E$972,3,FALSE)</f>
        <v>18.998946931389032</v>
      </c>
      <c r="F77" s="2" t="s">
        <v>128</v>
      </c>
      <c r="G77" t="str">
        <f t="shared" si="10"/>
        <v>45056.3458</v>
      </c>
      <c r="H77" s="67">
        <f t="shared" si="11"/>
        <v>19</v>
      </c>
      <c r="I77" s="76" t="s">
        <v>480</v>
      </c>
      <c r="J77" s="77" t="s">
        <v>481</v>
      </c>
      <c r="K77" s="76">
        <v>19</v>
      </c>
      <c r="L77" s="76" t="s">
        <v>482</v>
      </c>
      <c r="M77" s="77" t="s">
        <v>277</v>
      </c>
      <c r="N77" s="77" t="s">
        <v>128</v>
      </c>
      <c r="O77" s="78" t="s">
        <v>483</v>
      </c>
      <c r="P77" s="79" t="s">
        <v>484</v>
      </c>
    </row>
    <row r="78" spans="1:16" x14ac:dyDescent="0.2">
      <c r="A78" s="67" t="str">
        <f t="shared" si="6"/>
        <v> AOEB 2 </v>
      </c>
      <c r="B78" s="2" t="str">
        <f t="shared" si="7"/>
        <v>I</v>
      </c>
      <c r="C78" s="67">
        <f t="shared" si="8"/>
        <v>45077.794000000002</v>
      </c>
      <c r="D78" t="str">
        <f t="shared" si="9"/>
        <v>vis</v>
      </c>
      <c r="E78">
        <f>VLOOKUP(C78,Active!C$21:E$972,3,FALSE)</f>
        <v>26.000753059296063</v>
      </c>
      <c r="F78" s="2" t="s">
        <v>128</v>
      </c>
      <c r="G78" t="str">
        <f t="shared" si="10"/>
        <v>45077.794</v>
      </c>
      <c r="H78" s="67">
        <f t="shared" si="11"/>
        <v>26</v>
      </c>
      <c r="I78" s="76" t="s">
        <v>485</v>
      </c>
      <c r="J78" s="77" t="s">
        <v>486</v>
      </c>
      <c r="K78" s="76">
        <v>26</v>
      </c>
      <c r="L78" s="76" t="s">
        <v>350</v>
      </c>
      <c r="M78" s="77" t="s">
        <v>248</v>
      </c>
      <c r="N78" s="77"/>
      <c r="O78" s="78" t="s">
        <v>464</v>
      </c>
      <c r="P78" s="78" t="s">
        <v>358</v>
      </c>
    </row>
    <row r="79" spans="1:16" x14ac:dyDescent="0.2">
      <c r="A79" s="67" t="str">
        <f t="shared" si="6"/>
        <v>BAVM 34 </v>
      </c>
      <c r="B79" s="2" t="str">
        <f t="shared" si="7"/>
        <v>I</v>
      </c>
      <c r="C79" s="67">
        <f t="shared" si="8"/>
        <v>45105.356200000002</v>
      </c>
      <c r="D79" t="str">
        <f t="shared" si="9"/>
        <v>vis</v>
      </c>
      <c r="E79">
        <f>VLOOKUP(C79,Active!C$21:E$972,3,FALSE)</f>
        <v>34.998486242435497</v>
      </c>
      <c r="F79" s="2" t="s">
        <v>128</v>
      </c>
      <c r="G79" t="str">
        <f t="shared" si="10"/>
        <v>45105.3562</v>
      </c>
      <c r="H79" s="67">
        <f t="shared" si="11"/>
        <v>35</v>
      </c>
      <c r="I79" s="76" t="s">
        <v>487</v>
      </c>
      <c r="J79" s="77" t="s">
        <v>488</v>
      </c>
      <c r="K79" s="76">
        <v>35</v>
      </c>
      <c r="L79" s="76" t="s">
        <v>489</v>
      </c>
      <c r="M79" s="77" t="s">
        <v>277</v>
      </c>
      <c r="N79" s="77" t="s">
        <v>128</v>
      </c>
      <c r="O79" s="78" t="s">
        <v>483</v>
      </c>
      <c r="P79" s="79" t="s">
        <v>484</v>
      </c>
    </row>
    <row r="80" spans="1:16" x14ac:dyDescent="0.2">
      <c r="A80" s="67" t="str">
        <f t="shared" si="6"/>
        <v> BBS 60 </v>
      </c>
      <c r="B80" s="2" t="str">
        <f t="shared" si="7"/>
        <v>I</v>
      </c>
      <c r="C80" s="67">
        <f t="shared" si="8"/>
        <v>45105.366999999998</v>
      </c>
      <c r="D80" t="str">
        <f t="shared" si="9"/>
        <v>vis</v>
      </c>
      <c r="E80">
        <f>VLOOKUP(C80,Active!C$21:E$972,3,FALSE)</f>
        <v>35.002011923199198</v>
      </c>
      <c r="F80" s="2" t="s">
        <v>128</v>
      </c>
      <c r="G80" t="str">
        <f t="shared" si="10"/>
        <v>45105.367</v>
      </c>
      <c r="H80" s="67">
        <f t="shared" si="11"/>
        <v>35</v>
      </c>
      <c r="I80" s="76" t="s">
        <v>490</v>
      </c>
      <c r="J80" s="77" t="s">
        <v>491</v>
      </c>
      <c r="K80" s="76">
        <v>35</v>
      </c>
      <c r="L80" s="76" t="s">
        <v>290</v>
      </c>
      <c r="M80" s="77" t="s">
        <v>248</v>
      </c>
      <c r="N80" s="77"/>
      <c r="O80" s="78" t="s">
        <v>318</v>
      </c>
      <c r="P80" s="78" t="s">
        <v>476</v>
      </c>
    </row>
    <row r="81" spans="1:16" x14ac:dyDescent="0.2">
      <c r="A81" s="67" t="str">
        <f t="shared" si="6"/>
        <v> BBS 60 </v>
      </c>
      <c r="B81" s="2" t="str">
        <f t="shared" si="7"/>
        <v>I</v>
      </c>
      <c r="C81" s="67">
        <f t="shared" si="8"/>
        <v>45105.368000000002</v>
      </c>
      <c r="D81" t="str">
        <f t="shared" si="9"/>
        <v>vis</v>
      </c>
      <c r="E81">
        <f>VLOOKUP(C81,Active!C$21:E$972,3,FALSE)</f>
        <v>35.002338375123124</v>
      </c>
      <c r="F81" s="2" t="s">
        <v>128</v>
      </c>
      <c r="G81" t="str">
        <f t="shared" si="10"/>
        <v>45105.368</v>
      </c>
      <c r="H81" s="67">
        <f t="shared" si="11"/>
        <v>35</v>
      </c>
      <c r="I81" s="76" t="s">
        <v>492</v>
      </c>
      <c r="J81" s="77" t="s">
        <v>493</v>
      </c>
      <c r="K81" s="76">
        <v>35</v>
      </c>
      <c r="L81" s="76" t="s">
        <v>419</v>
      </c>
      <c r="M81" s="77" t="s">
        <v>248</v>
      </c>
      <c r="N81" s="77"/>
      <c r="O81" s="78" t="s">
        <v>249</v>
      </c>
      <c r="P81" s="78" t="s">
        <v>476</v>
      </c>
    </row>
    <row r="82" spans="1:16" x14ac:dyDescent="0.2">
      <c r="A82" s="67" t="str">
        <f t="shared" si="6"/>
        <v> BBS 61 </v>
      </c>
      <c r="B82" s="2" t="str">
        <f t="shared" si="7"/>
        <v>I</v>
      </c>
      <c r="C82" s="67">
        <f t="shared" si="8"/>
        <v>45108.419000000002</v>
      </c>
      <c r="D82" t="str">
        <f t="shared" si="9"/>
        <v>vis</v>
      </c>
      <c r="E82">
        <f>VLOOKUP(C82,Active!C$21:E$972,3,FALSE)</f>
        <v>35.998343191202878</v>
      </c>
      <c r="F82" s="2" t="s">
        <v>128</v>
      </c>
      <c r="G82" t="str">
        <f t="shared" si="10"/>
        <v>45108.419</v>
      </c>
      <c r="H82" s="67">
        <f t="shared" si="11"/>
        <v>36</v>
      </c>
      <c r="I82" s="76" t="s">
        <v>494</v>
      </c>
      <c r="J82" s="77" t="s">
        <v>495</v>
      </c>
      <c r="K82" s="76">
        <v>36</v>
      </c>
      <c r="L82" s="76" t="s">
        <v>440</v>
      </c>
      <c r="M82" s="77" t="s">
        <v>248</v>
      </c>
      <c r="N82" s="77"/>
      <c r="O82" s="78" t="s">
        <v>496</v>
      </c>
      <c r="P82" s="78" t="s">
        <v>497</v>
      </c>
    </row>
    <row r="83" spans="1:16" x14ac:dyDescent="0.2">
      <c r="A83" s="67" t="str">
        <f t="shared" si="6"/>
        <v> BBS 60 </v>
      </c>
      <c r="B83" s="2" t="str">
        <f t="shared" si="7"/>
        <v>I</v>
      </c>
      <c r="C83" s="67">
        <f t="shared" si="8"/>
        <v>45111.485000000001</v>
      </c>
      <c r="D83" t="str">
        <f t="shared" si="9"/>
        <v>vis</v>
      </c>
      <c r="E83">
        <f>VLOOKUP(C83,Active!C$21:E$972,3,FALSE)</f>
        <v>36.99924478612256</v>
      </c>
      <c r="F83" s="2" t="s">
        <v>128</v>
      </c>
      <c r="G83" t="str">
        <f t="shared" si="10"/>
        <v>45111.485</v>
      </c>
      <c r="H83" s="67">
        <f t="shared" si="11"/>
        <v>37</v>
      </c>
      <c r="I83" s="76" t="s">
        <v>498</v>
      </c>
      <c r="J83" s="77" t="s">
        <v>499</v>
      </c>
      <c r="K83" s="76">
        <v>37</v>
      </c>
      <c r="L83" s="76" t="s">
        <v>409</v>
      </c>
      <c r="M83" s="77" t="s">
        <v>248</v>
      </c>
      <c r="N83" s="77"/>
      <c r="O83" s="78" t="s">
        <v>500</v>
      </c>
      <c r="P83" s="78" t="s">
        <v>476</v>
      </c>
    </row>
    <row r="84" spans="1:16" x14ac:dyDescent="0.2">
      <c r="A84" s="67" t="str">
        <f t="shared" si="6"/>
        <v> AOEB 2 </v>
      </c>
      <c r="B84" s="2" t="str">
        <f t="shared" si="7"/>
        <v>I</v>
      </c>
      <c r="C84" s="67">
        <f t="shared" si="8"/>
        <v>45463.754999999997</v>
      </c>
      <c r="D84" t="str">
        <f t="shared" si="9"/>
        <v>vis</v>
      </c>
      <c r="E84">
        <f>VLOOKUP(C84,Active!C$21:E$972,3,FALSE)</f>
        <v>151.99846358667057</v>
      </c>
      <c r="F84" s="2" t="s">
        <v>128</v>
      </c>
      <c r="G84" t="str">
        <f t="shared" si="10"/>
        <v>45463.755</v>
      </c>
      <c r="H84" s="67">
        <f t="shared" si="11"/>
        <v>152</v>
      </c>
      <c r="I84" s="76" t="s">
        <v>501</v>
      </c>
      <c r="J84" s="77" t="s">
        <v>502</v>
      </c>
      <c r="K84" s="76">
        <v>152</v>
      </c>
      <c r="L84" s="76" t="s">
        <v>440</v>
      </c>
      <c r="M84" s="77" t="s">
        <v>248</v>
      </c>
      <c r="N84" s="77"/>
      <c r="O84" s="78" t="s">
        <v>374</v>
      </c>
      <c r="P84" s="78" t="s">
        <v>358</v>
      </c>
    </row>
    <row r="85" spans="1:16" x14ac:dyDescent="0.2">
      <c r="A85" s="67" t="str">
        <f t="shared" si="6"/>
        <v> AOEB 2 </v>
      </c>
      <c r="B85" s="2" t="str">
        <f t="shared" si="7"/>
        <v>I</v>
      </c>
      <c r="C85" s="67">
        <f t="shared" si="8"/>
        <v>45751.707999999999</v>
      </c>
      <c r="D85" t="str">
        <f t="shared" si="9"/>
        <v>vis</v>
      </c>
      <c r="E85">
        <f>VLOOKUP(C85,Active!C$21:E$972,3,FALSE)</f>
        <v>246.0012740765637</v>
      </c>
      <c r="F85" s="2" t="s">
        <v>128</v>
      </c>
      <c r="G85" t="str">
        <f t="shared" si="10"/>
        <v>45751.708</v>
      </c>
      <c r="H85" s="67">
        <f t="shared" si="11"/>
        <v>246</v>
      </c>
      <c r="I85" s="76" t="s">
        <v>503</v>
      </c>
      <c r="J85" s="77" t="s">
        <v>504</v>
      </c>
      <c r="K85" s="76">
        <v>246</v>
      </c>
      <c r="L85" s="76" t="s">
        <v>451</v>
      </c>
      <c r="M85" s="77" t="s">
        <v>248</v>
      </c>
      <c r="N85" s="77"/>
      <c r="O85" s="78" t="s">
        <v>464</v>
      </c>
      <c r="P85" s="78" t="s">
        <v>358</v>
      </c>
    </row>
    <row r="86" spans="1:16" x14ac:dyDescent="0.2">
      <c r="A86" s="67" t="str">
        <f t="shared" si="6"/>
        <v> AOEB 2 </v>
      </c>
      <c r="B86" s="2" t="str">
        <f t="shared" si="7"/>
        <v>I</v>
      </c>
      <c r="C86" s="67">
        <f t="shared" si="8"/>
        <v>45754.771999999997</v>
      </c>
      <c r="D86" t="str">
        <f t="shared" si="9"/>
        <v>vis</v>
      </c>
      <c r="E86">
        <f>VLOOKUP(C86,Active!C$21:E$972,3,FALSE)</f>
        <v>247.00152276763791</v>
      </c>
      <c r="F86" s="2" t="s">
        <v>128</v>
      </c>
      <c r="G86" t="str">
        <f t="shared" si="10"/>
        <v>45754.772</v>
      </c>
      <c r="H86" s="67">
        <f t="shared" si="11"/>
        <v>247</v>
      </c>
      <c r="I86" s="76" t="s">
        <v>505</v>
      </c>
      <c r="J86" s="77" t="s">
        <v>506</v>
      </c>
      <c r="K86" s="76">
        <v>247</v>
      </c>
      <c r="L86" s="76" t="s">
        <v>444</v>
      </c>
      <c r="M86" s="77" t="s">
        <v>248</v>
      </c>
      <c r="N86" s="77"/>
      <c r="O86" s="78" t="s">
        <v>464</v>
      </c>
      <c r="P86" s="78" t="s">
        <v>358</v>
      </c>
    </row>
    <row r="87" spans="1:16" x14ac:dyDescent="0.2">
      <c r="A87" s="67" t="str">
        <f t="shared" si="6"/>
        <v> AOEB 2 </v>
      </c>
      <c r="B87" s="2" t="str">
        <f t="shared" si="7"/>
        <v>I</v>
      </c>
      <c r="C87" s="67">
        <f t="shared" si="8"/>
        <v>45797.671000000002</v>
      </c>
      <c r="D87" t="str">
        <f t="shared" si="9"/>
        <v>vis</v>
      </c>
      <c r="E87">
        <f>VLOOKUP(C87,Active!C$21:E$972,3,FALSE)</f>
        <v>261.0059837984532</v>
      </c>
      <c r="F87" s="2" t="s">
        <v>128</v>
      </c>
      <c r="G87" t="str">
        <f t="shared" si="10"/>
        <v>45797.671</v>
      </c>
      <c r="H87" s="67">
        <f t="shared" si="11"/>
        <v>261</v>
      </c>
      <c r="I87" s="76" t="s">
        <v>507</v>
      </c>
      <c r="J87" s="77" t="s">
        <v>508</v>
      </c>
      <c r="K87" s="76">
        <v>261</v>
      </c>
      <c r="L87" s="76" t="s">
        <v>271</v>
      </c>
      <c r="M87" s="77" t="s">
        <v>248</v>
      </c>
      <c r="N87" s="77"/>
      <c r="O87" s="78" t="s">
        <v>374</v>
      </c>
      <c r="P87" s="78" t="s">
        <v>358</v>
      </c>
    </row>
    <row r="88" spans="1:16" x14ac:dyDescent="0.2">
      <c r="A88" s="67" t="str">
        <f t="shared" si="6"/>
        <v> AOEB 2 </v>
      </c>
      <c r="B88" s="2" t="str">
        <f t="shared" si="7"/>
        <v>I</v>
      </c>
      <c r="C88" s="67">
        <f t="shared" si="8"/>
        <v>46091.731</v>
      </c>
      <c r="D88" t="str">
        <f t="shared" si="9"/>
        <v>vis</v>
      </c>
      <c r="E88">
        <f>VLOOKUP(C88,Active!C$21:E$972,3,FALSE)</f>
        <v>357.00243618011837</v>
      </c>
      <c r="F88" s="2" t="s">
        <v>128</v>
      </c>
      <c r="G88" t="str">
        <f t="shared" si="10"/>
        <v>46091.731</v>
      </c>
      <c r="H88" s="67">
        <f t="shared" si="11"/>
        <v>357</v>
      </c>
      <c r="I88" s="76" t="s">
        <v>509</v>
      </c>
      <c r="J88" s="77" t="s">
        <v>510</v>
      </c>
      <c r="K88" s="76">
        <v>357</v>
      </c>
      <c r="L88" s="76" t="s">
        <v>419</v>
      </c>
      <c r="M88" s="77" t="s">
        <v>248</v>
      </c>
      <c r="N88" s="77"/>
      <c r="O88" s="78" t="s">
        <v>374</v>
      </c>
      <c r="P88" s="78" t="s">
        <v>358</v>
      </c>
    </row>
    <row r="89" spans="1:16" x14ac:dyDescent="0.2">
      <c r="A89" s="67" t="str">
        <f t="shared" si="6"/>
        <v> VSSC 68.35 </v>
      </c>
      <c r="B89" s="2" t="str">
        <f t="shared" si="7"/>
        <v>I</v>
      </c>
      <c r="C89" s="67">
        <f t="shared" si="8"/>
        <v>46122.372000000003</v>
      </c>
      <c r="D89" t="str">
        <f t="shared" si="9"/>
        <v>vis</v>
      </c>
      <c r="E89">
        <f>VLOOKUP(C89,Active!C$21:E$972,3,FALSE)</f>
        <v>367.00524954278904</v>
      </c>
      <c r="F89" s="2" t="s">
        <v>128</v>
      </c>
      <c r="G89" t="str">
        <f t="shared" si="10"/>
        <v>46122.372</v>
      </c>
      <c r="H89" s="67">
        <f t="shared" si="11"/>
        <v>367</v>
      </c>
      <c r="I89" s="76" t="s">
        <v>511</v>
      </c>
      <c r="J89" s="77" t="s">
        <v>512</v>
      </c>
      <c r="K89" s="76">
        <v>367</v>
      </c>
      <c r="L89" s="76" t="s">
        <v>391</v>
      </c>
      <c r="M89" s="77" t="s">
        <v>248</v>
      </c>
      <c r="N89" s="77"/>
      <c r="O89" s="78" t="s">
        <v>513</v>
      </c>
      <c r="P89" s="78" t="s">
        <v>514</v>
      </c>
    </row>
    <row r="90" spans="1:16" x14ac:dyDescent="0.2">
      <c r="A90" s="67" t="str">
        <f t="shared" si="6"/>
        <v>IBVS 5675 </v>
      </c>
      <c r="B90" s="2" t="str">
        <f t="shared" si="7"/>
        <v>I</v>
      </c>
      <c r="C90" s="67">
        <f t="shared" si="8"/>
        <v>46128.489800000003</v>
      </c>
      <c r="D90" t="str">
        <f t="shared" si="9"/>
        <v>vis</v>
      </c>
      <c r="E90">
        <f>VLOOKUP(C90,Active!C$21:E$972,3,FALSE)</f>
        <v>369.00241711532715</v>
      </c>
      <c r="F90" s="2" t="s">
        <v>128</v>
      </c>
      <c r="G90" t="str">
        <f t="shared" si="10"/>
        <v>46128.4898</v>
      </c>
      <c r="H90" s="67">
        <f t="shared" si="11"/>
        <v>369</v>
      </c>
      <c r="I90" s="76" t="s">
        <v>515</v>
      </c>
      <c r="J90" s="77" t="s">
        <v>516</v>
      </c>
      <c r="K90" s="76">
        <v>369</v>
      </c>
      <c r="L90" s="76" t="s">
        <v>517</v>
      </c>
      <c r="M90" s="77" t="s">
        <v>277</v>
      </c>
      <c r="N90" s="77" t="s">
        <v>278</v>
      </c>
      <c r="O90" s="78" t="s">
        <v>518</v>
      </c>
      <c r="P90" s="79" t="s">
        <v>519</v>
      </c>
    </row>
    <row r="91" spans="1:16" x14ac:dyDescent="0.2">
      <c r="A91" s="67" t="str">
        <f t="shared" si="6"/>
        <v> AOEB 2 </v>
      </c>
      <c r="B91" s="2" t="str">
        <f t="shared" si="7"/>
        <v>I</v>
      </c>
      <c r="C91" s="67">
        <f t="shared" si="8"/>
        <v>46134.622000000003</v>
      </c>
      <c r="D91" t="str">
        <f t="shared" si="9"/>
        <v>vis</v>
      </c>
      <c r="E91">
        <f>VLOOKUP(C91,Active!C$21:E$972,3,FALSE)</f>
        <v>371.00428559555178</v>
      </c>
      <c r="F91" s="2" t="s">
        <v>128</v>
      </c>
      <c r="G91" t="str">
        <f t="shared" si="10"/>
        <v>46134.622</v>
      </c>
      <c r="H91" s="67">
        <f t="shared" si="11"/>
        <v>371</v>
      </c>
      <c r="I91" s="76" t="s">
        <v>520</v>
      </c>
      <c r="J91" s="77" t="s">
        <v>521</v>
      </c>
      <c r="K91" s="76">
        <v>371</v>
      </c>
      <c r="L91" s="76" t="s">
        <v>258</v>
      </c>
      <c r="M91" s="77" t="s">
        <v>248</v>
      </c>
      <c r="N91" s="77"/>
      <c r="O91" s="78" t="s">
        <v>464</v>
      </c>
      <c r="P91" s="78" t="s">
        <v>358</v>
      </c>
    </row>
    <row r="92" spans="1:16" x14ac:dyDescent="0.2">
      <c r="A92" s="67" t="str">
        <f t="shared" si="6"/>
        <v> AOEB 2 </v>
      </c>
      <c r="B92" s="2" t="str">
        <f t="shared" si="7"/>
        <v>I</v>
      </c>
      <c r="C92" s="67">
        <f t="shared" si="8"/>
        <v>46140.752</v>
      </c>
      <c r="D92" t="str">
        <f t="shared" si="9"/>
        <v>vis</v>
      </c>
      <c r="E92">
        <f>VLOOKUP(C92,Active!C$21:E$972,3,FALSE)</f>
        <v>373.00543588154568</v>
      </c>
      <c r="F92" s="2" t="s">
        <v>128</v>
      </c>
      <c r="G92" t="str">
        <f t="shared" si="10"/>
        <v>46140.752</v>
      </c>
      <c r="H92" s="67">
        <f t="shared" si="11"/>
        <v>373</v>
      </c>
      <c r="I92" s="76" t="s">
        <v>522</v>
      </c>
      <c r="J92" s="77" t="s">
        <v>523</v>
      </c>
      <c r="K92" s="76">
        <v>373</v>
      </c>
      <c r="L92" s="76" t="s">
        <v>524</v>
      </c>
      <c r="M92" s="77" t="s">
        <v>248</v>
      </c>
      <c r="N92" s="77"/>
      <c r="O92" s="78" t="s">
        <v>464</v>
      </c>
      <c r="P92" s="78" t="s">
        <v>358</v>
      </c>
    </row>
    <row r="93" spans="1:16" x14ac:dyDescent="0.2">
      <c r="A93" s="67" t="str">
        <f t="shared" si="6"/>
        <v> VSSC 68.35 </v>
      </c>
      <c r="B93" s="2" t="str">
        <f t="shared" si="7"/>
        <v>I</v>
      </c>
      <c r="C93" s="67">
        <f t="shared" si="8"/>
        <v>46171.394999999997</v>
      </c>
      <c r="D93" t="str">
        <f t="shared" si="9"/>
        <v>vis</v>
      </c>
      <c r="E93">
        <f>VLOOKUP(C93,Active!C$21:E$972,3,FALSE)</f>
        <v>383.00890214805946</v>
      </c>
      <c r="F93" s="2" t="s">
        <v>128</v>
      </c>
      <c r="G93" t="str">
        <f t="shared" si="10"/>
        <v>46171.395</v>
      </c>
      <c r="H93" s="67">
        <f t="shared" si="11"/>
        <v>383</v>
      </c>
      <c r="I93" s="76" t="s">
        <v>525</v>
      </c>
      <c r="J93" s="77" t="s">
        <v>526</v>
      </c>
      <c r="K93" s="76">
        <v>383</v>
      </c>
      <c r="L93" s="76" t="s">
        <v>527</v>
      </c>
      <c r="M93" s="77" t="s">
        <v>248</v>
      </c>
      <c r="N93" s="77"/>
      <c r="O93" s="78" t="s">
        <v>528</v>
      </c>
      <c r="P93" s="78" t="s">
        <v>514</v>
      </c>
    </row>
    <row r="94" spans="1:16" x14ac:dyDescent="0.2">
      <c r="A94" s="67" t="str">
        <f t="shared" si="6"/>
        <v> VSSC 68.35 </v>
      </c>
      <c r="B94" s="2" t="str">
        <f t="shared" si="7"/>
        <v>I</v>
      </c>
      <c r="C94" s="67">
        <f t="shared" si="8"/>
        <v>46566.535000000003</v>
      </c>
      <c r="D94" t="str">
        <f t="shared" si="9"/>
        <v>vis</v>
      </c>
      <c r="E94">
        <f>VLOOKUP(C94,Active!C$21:E$972,3,FALSE)</f>
        <v>512.00311487366685</v>
      </c>
      <c r="F94" s="2" t="s">
        <v>128</v>
      </c>
      <c r="G94" t="str">
        <f t="shared" si="10"/>
        <v>46566.535</v>
      </c>
      <c r="H94" s="67">
        <f t="shared" si="11"/>
        <v>512</v>
      </c>
      <c r="I94" s="76" t="s">
        <v>529</v>
      </c>
      <c r="J94" s="77" t="s">
        <v>530</v>
      </c>
      <c r="K94" s="76">
        <v>512</v>
      </c>
      <c r="L94" s="76" t="s">
        <v>531</v>
      </c>
      <c r="M94" s="77" t="s">
        <v>248</v>
      </c>
      <c r="N94" s="77"/>
      <c r="O94" s="78" t="s">
        <v>532</v>
      </c>
      <c r="P94" s="78" t="s">
        <v>514</v>
      </c>
    </row>
    <row r="95" spans="1:16" x14ac:dyDescent="0.2">
      <c r="A95" s="67" t="str">
        <f t="shared" si="6"/>
        <v> AOEB 2 </v>
      </c>
      <c r="B95" s="2" t="str">
        <f t="shared" si="7"/>
        <v>I</v>
      </c>
      <c r="C95" s="67">
        <f t="shared" si="8"/>
        <v>46575.733</v>
      </c>
      <c r="D95" t="str">
        <f t="shared" si="9"/>
        <v>vis</v>
      </c>
      <c r="E95">
        <f>VLOOKUP(C95,Active!C$21:E$972,3,FALSE)</f>
        <v>515.00581965842593</v>
      </c>
      <c r="F95" s="2" t="s">
        <v>128</v>
      </c>
      <c r="G95" t="str">
        <f t="shared" si="10"/>
        <v>46575.733</v>
      </c>
      <c r="H95" s="67">
        <f t="shared" si="11"/>
        <v>515</v>
      </c>
      <c r="I95" s="76" t="s">
        <v>533</v>
      </c>
      <c r="J95" s="77" t="s">
        <v>534</v>
      </c>
      <c r="K95" s="76">
        <v>515</v>
      </c>
      <c r="L95" s="76" t="s">
        <v>271</v>
      </c>
      <c r="M95" s="77" t="s">
        <v>248</v>
      </c>
      <c r="N95" s="77"/>
      <c r="O95" s="78" t="s">
        <v>357</v>
      </c>
      <c r="P95" s="78" t="s">
        <v>358</v>
      </c>
    </row>
    <row r="96" spans="1:16" x14ac:dyDescent="0.2">
      <c r="A96" s="67" t="str">
        <f t="shared" si="6"/>
        <v> VSSC 70.22 </v>
      </c>
      <c r="B96" s="2" t="str">
        <f t="shared" si="7"/>
        <v>I</v>
      </c>
      <c r="C96" s="67">
        <f t="shared" si="8"/>
        <v>46802.427000000003</v>
      </c>
      <c r="D96" t="str">
        <f t="shared" si="9"/>
        <v>vis</v>
      </c>
      <c r="E96">
        <f>VLOOKUP(C96,Active!C$21:E$972,3,FALSE)</f>
        <v>589.01051181720186</v>
      </c>
      <c r="F96" s="2" t="s">
        <v>128</v>
      </c>
      <c r="G96" t="str">
        <f t="shared" si="10"/>
        <v>46802.427</v>
      </c>
      <c r="H96" s="67">
        <f t="shared" si="11"/>
        <v>589</v>
      </c>
      <c r="I96" s="76" t="s">
        <v>535</v>
      </c>
      <c r="J96" s="77" t="s">
        <v>536</v>
      </c>
      <c r="K96" s="76">
        <v>589</v>
      </c>
      <c r="L96" s="76" t="s">
        <v>537</v>
      </c>
      <c r="M96" s="77" t="s">
        <v>248</v>
      </c>
      <c r="N96" s="77"/>
      <c r="O96" s="78" t="s">
        <v>538</v>
      </c>
      <c r="P96" s="78" t="s">
        <v>539</v>
      </c>
    </row>
    <row r="97" spans="1:16" x14ac:dyDescent="0.2">
      <c r="A97" s="67" t="str">
        <f t="shared" si="6"/>
        <v> AOEB 2 </v>
      </c>
      <c r="B97" s="2" t="str">
        <f t="shared" si="7"/>
        <v>I</v>
      </c>
      <c r="C97" s="67">
        <f t="shared" si="8"/>
        <v>46814.682000000001</v>
      </c>
      <c r="D97" t="str">
        <f t="shared" si="9"/>
        <v>vis</v>
      </c>
      <c r="E97">
        <f>VLOOKUP(C97,Active!C$21:E$972,3,FALSE)</f>
        <v>593.01118012957716</v>
      </c>
      <c r="F97" s="2" t="s">
        <v>128</v>
      </c>
      <c r="G97" t="str">
        <f t="shared" si="10"/>
        <v>46814.682</v>
      </c>
      <c r="H97" s="67">
        <f t="shared" si="11"/>
        <v>593</v>
      </c>
      <c r="I97" s="76" t="s">
        <v>540</v>
      </c>
      <c r="J97" s="77" t="s">
        <v>541</v>
      </c>
      <c r="K97" s="76">
        <v>593</v>
      </c>
      <c r="L97" s="76" t="s">
        <v>542</v>
      </c>
      <c r="M97" s="77" t="s">
        <v>248</v>
      </c>
      <c r="N97" s="77"/>
      <c r="O97" s="78" t="s">
        <v>374</v>
      </c>
      <c r="P97" s="78" t="s">
        <v>358</v>
      </c>
    </row>
    <row r="98" spans="1:16" x14ac:dyDescent="0.2">
      <c r="A98" s="67" t="str">
        <f t="shared" si="6"/>
        <v> AOEB 2 </v>
      </c>
      <c r="B98" s="2" t="str">
        <f t="shared" si="7"/>
        <v>I</v>
      </c>
      <c r="C98" s="67">
        <f t="shared" si="8"/>
        <v>46820.798999999999</v>
      </c>
      <c r="D98" t="str">
        <f t="shared" si="9"/>
        <v>vis</v>
      </c>
      <c r="E98">
        <f>VLOOKUP(C98,Active!C$21:E$972,3,FALSE)</f>
        <v>595.00808654057664</v>
      </c>
      <c r="F98" s="2" t="s">
        <v>128</v>
      </c>
      <c r="G98" t="str">
        <f t="shared" si="10"/>
        <v>46820.799</v>
      </c>
      <c r="H98" s="67">
        <f t="shared" si="11"/>
        <v>595</v>
      </c>
      <c r="I98" s="76" t="s">
        <v>543</v>
      </c>
      <c r="J98" s="77" t="s">
        <v>544</v>
      </c>
      <c r="K98" s="76">
        <v>595</v>
      </c>
      <c r="L98" s="76" t="s">
        <v>545</v>
      </c>
      <c r="M98" s="77" t="s">
        <v>248</v>
      </c>
      <c r="N98" s="77"/>
      <c r="O98" s="78" t="s">
        <v>357</v>
      </c>
      <c r="P98" s="78" t="s">
        <v>358</v>
      </c>
    </row>
    <row r="99" spans="1:16" x14ac:dyDescent="0.2">
      <c r="A99" s="67" t="str">
        <f t="shared" si="6"/>
        <v> AOEB 2 </v>
      </c>
      <c r="B99" s="2" t="str">
        <f t="shared" si="7"/>
        <v>I</v>
      </c>
      <c r="C99" s="67">
        <f t="shared" si="8"/>
        <v>46820.803999999996</v>
      </c>
      <c r="D99" t="str">
        <f t="shared" si="9"/>
        <v>vis</v>
      </c>
      <c r="E99">
        <f>VLOOKUP(C99,Active!C$21:E$972,3,FALSE)</f>
        <v>595.00971880018915</v>
      </c>
      <c r="F99" s="2" t="s">
        <v>128</v>
      </c>
      <c r="G99" t="str">
        <f t="shared" si="10"/>
        <v>46820.804</v>
      </c>
      <c r="H99" s="67">
        <f t="shared" si="11"/>
        <v>595</v>
      </c>
      <c r="I99" s="76" t="s">
        <v>546</v>
      </c>
      <c r="J99" s="77" t="s">
        <v>547</v>
      </c>
      <c r="K99" s="76">
        <v>595</v>
      </c>
      <c r="L99" s="76" t="s">
        <v>548</v>
      </c>
      <c r="M99" s="77" t="s">
        <v>248</v>
      </c>
      <c r="N99" s="77"/>
      <c r="O99" s="78" t="s">
        <v>374</v>
      </c>
      <c r="P99" s="78" t="s">
        <v>358</v>
      </c>
    </row>
    <row r="100" spans="1:16" x14ac:dyDescent="0.2">
      <c r="A100" s="67" t="str">
        <f t="shared" si="6"/>
        <v> AOEB 2 </v>
      </c>
      <c r="B100" s="2" t="str">
        <f t="shared" si="7"/>
        <v>I</v>
      </c>
      <c r="C100" s="67">
        <f t="shared" si="8"/>
        <v>46860.631999999998</v>
      </c>
      <c r="D100" t="str">
        <f t="shared" si="9"/>
        <v>vis</v>
      </c>
      <c r="E100">
        <f>VLOOKUP(C100,Active!C$21:E$972,3,FALSE)</f>
        <v>608.01164597646982</v>
      </c>
      <c r="F100" s="2" t="s">
        <v>128</v>
      </c>
      <c r="G100" t="str">
        <f t="shared" si="10"/>
        <v>46860.632</v>
      </c>
      <c r="H100" s="67">
        <f t="shared" si="11"/>
        <v>608</v>
      </c>
      <c r="I100" s="76" t="s">
        <v>549</v>
      </c>
      <c r="J100" s="77" t="s">
        <v>550</v>
      </c>
      <c r="K100" s="76">
        <v>608</v>
      </c>
      <c r="L100" s="76" t="s">
        <v>551</v>
      </c>
      <c r="M100" s="77" t="s">
        <v>248</v>
      </c>
      <c r="N100" s="77"/>
      <c r="O100" s="78" t="s">
        <v>552</v>
      </c>
      <c r="P100" s="78" t="s">
        <v>358</v>
      </c>
    </row>
    <row r="101" spans="1:16" x14ac:dyDescent="0.2">
      <c r="A101" s="67" t="str">
        <f t="shared" si="6"/>
        <v>IBVS 3698 </v>
      </c>
      <c r="B101" s="2" t="str">
        <f t="shared" si="7"/>
        <v>I</v>
      </c>
      <c r="C101" s="67">
        <f t="shared" si="8"/>
        <v>46872.887000000002</v>
      </c>
      <c r="D101" t="str">
        <f t="shared" si="9"/>
        <v>vis</v>
      </c>
      <c r="E101">
        <f>VLOOKUP(C101,Active!C$21:E$972,3,FALSE)</f>
        <v>612.01231428884751</v>
      </c>
      <c r="F101" s="2" t="s">
        <v>128</v>
      </c>
      <c r="G101" t="str">
        <f t="shared" si="10"/>
        <v>46872.887</v>
      </c>
      <c r="H101" s="67">
        <f t="shared" si="11"/>
        <v>612</v>
      </c>
      <c r="I101" s="76" t="s">
        <v>553</v>
      </c>
      <c r="J101" s="77" t="s">
        <v>554</v>
      </c>
      <c r="K101" s="76">
        <v>612</v>
      </c>
      <c r="L101" s="76" t="s">
        <v>555</v>
      </c>
      <c r="M101" s="77" t="s">
        <v>248</v>
      </c>
      <c r="N101" s="77"/>
      <c r="O101" s="78" t="s">
        <v>556</v>
      </c>
      <c r="P101" s="79" t="s">
        <v>557</v>
      </c>
    </row>
    <row r="102" spans="1:16" x14ac:dyDescent="0.2">
      <c r="A102" s="67" t="str">
        <f t="shared" si="6"/>
        <v>IBVS 3698 </v>
      </c>
      <c r="B102" s="2" t="str">
        <f t="shared" si="7"/>
        <v>I</v>
      </c>
      <c r="C102" s="67">
        <f t="shared" si="8"/>
        <v>46903.504999999997</v>
      </c>
      <c r="D102" t="str">
        <f t="shared" si="9"/>
        <v>vis</v>
      </c>
      <c r="E102">
        <f>VLOOKUP(C102,Active!C$21:E$972,3,FALSE)</f>
        <v>622.00761925729387</v>
      </c>
      <c r="F102" s="2" t="s">
        <v>128</v>
      </c>
      <c r="G102" t="str">
        <f t="shared" si="10"/>
        <v>46903.505</v>
      </c>
      <c r="H102" s="67">
        <f t="shared" si="11"/>
        <v>622</v>
      </c>
      <c r="I102" s="76" t="s">
        <v>558</v>
      </c>
      <c r="J102" s="77" t="s">
        <v>559</v>
      </c>
      <c r="K102" s="76">
        <v>622</v>
      </c>
      <c r="L102" s="76" t="s">
        <v>560</v>
      </c>
      <c r="M102" s="77" t="s">
        <v>248</v>
      </c>
      <c r="N102" s="77"/>
      <c r="O102" s="78" t="s">
        <v>561</v>
      </c>
      <c r="P102" s="79" t="s">
        <v>557</v>
      </c>
    </row>
    <row r="103" spans="1:16" x14ac:dyDescent="0.2">
      <c r="A103" s="67" t="str">
        <f t="shared" si="6"/>
        <v>BAVM 50 </v>
      </c>
      <c r="B103" s="2" t="str">
        <f t="shared" si="7"/>
        <v>I</v>
      </c>
      <c r="C103" s="67">
        <f t="shared" si="8"/>
        <v>46903.521000000001</v>
      </c>
      <c r="D103" t="str">
        <f t="shared" si="9"/>
        <v>vis</v>
      </c>
      <c r="E103">
        <f>VLOOKUP(C103,Active!C$21:E$972,3,FALSE)</f>
        <v>622.0128424880578</v>
      </c>
      <c r="F103" s="2" t="s">
        <v>128</v>
      </c>
      <c r="G103" t="str">
        <f t="shared" si="10"/>
        <v>46903.521</v>
      </c>
      <c r="H103" s="67">
        <f t="shared" si="11"/>
        <v>622</v>
      </c>
      <c r="I103" s="76" t="s">
        <v>562</v>
      </c>
      <c r="J103" s="77" t="s">
        <v>563</v>
      </c>
      <c r="K103" s="76">
        <v>622</v>
      </c>
      <c r="L103" s="76" t="s">
        <v>564</v>
      </c>
      <c r="M103" s="77" t="s">
        <v>248</v>
      </c>
      <c r="N103" s="77"/>
      <c r="O103" s="78" t="s">
        <v>565</v>
      </c>
      <c r="P103" s="79" t="s">
        <v>173</v>
      </c>
    </row>
    <row r="104" spans="1:16" x14ac:dyDescent="0.2">
      <c r="A104" s="67" t="str">
        <f t="shared" si="6"/>
        <v> AOEB 2 </v>
      </c>
      <c r="B104" s="2" t="str">
        <f t="shared" si="7"/>
        <v>I</v>
      </c>
      <c r="C104" s="67">
        <f t="shared" si="8"/>
        <v>47142.466</v>
      </c>
      <c r="D104" t="str">
        <f t="shared" si="9"/>
        <v>vis</v>
      </c>
      <c r="E104">
        <f>VLOOKUP(C104,Active!C$21:E$972,3,FALSE)</f>
        <v>700.01689715151804</v>
      </c>
      <c r="F104" s="2" t="s">
        <v>128</v>
      </c>
      <c r="G104" t="str">
        <f t="shared" si="10"/>
        <v>47142.466</v>
      </c>
      <c r="H104" s="67">
        <f t="shared" si="11"/>
        <v>700</v>
      </c>
      <c r="I104" s="76" t="s">
        <v>566</v>
      </c>
      <c r="J104" s="77" t="s">
        <v>567</v>
      </c>
      <c r="K104" s="76">
        <v>700</v>
      </c>
      <c r="L104" s="76" t="s">
        <v>568</v>
      </c>
      <c r="M104" s="77" t="s">
        <v>248</v>
      </c>
      <c r="N104" s="77"/>
      <c r="O104" s="78" t="s">
        <v>569</v>
      </c>
      <c r="P104" s="78" t="s">
        <v>358</v>
      </c>
    </row>
    <row r="105" spans="1:16" x14ac:dyDescent="0.2">
      <c r="A105" s="67" t="str">
        <f t="shared" si="6"/>
        <v> AOEB 2 </v>
      </c>
      <c r="B105" s="2" t="str">
        <f t="shared" si="7"/>
        <v>I</v>
      </c>
      <c r="C105" s="67">
        <f t="shared" si="8"/>
        <v>47203.72</v>
      </c>
      <c r="D105" t="str">
        <f t="shared" si="9"/>
        <v>vis</v>
      </c>
      <c r="E105">
        <f>VLOOKUP(C105,Active!C$21:E$972,3,FALSE)</f>
        <v>720.01338322302263</v>
      </c>
      <c r="F105" s="2" t="s">
        <v>128</v>
      </c>
      <c r="G105" t="str">
        <f t="shared" si="10"/>
        <v>47203.720</v>
      </c>
      <c r="H105" s="67">
        <f t="shared" si="11"/>
        <v>720</v>
      </c>
      <c r="I105" s="76" t="s">
        <v>570</v>
      </c>
      <c r="J105" s="77" t="s">
        <v>571</v>
      </c>
      <c r="K105" s="76">
        <v>720</v>
      </c>
      <c r="L105" s="76" t="s">
        <v>267</v>
      </c>
      <c r="M105" s="77" t="s">
        <v>248</v>
      </c>
      <c r="N105" s="77"/>
      <c r="O105" s="78" t="s">
        <v>357</v>
      </c>
      <c r="P105" s="78" t="s">
        <v>358</v>
      </c>
    </row>
    <row r="106" spans="1:16" x14ac:dyDescent="0.2">
      <c r="A106" s="67" t="str">
        <f t="shared" si="6"/>
        <v> AOEB 2 </v>
      </c>
      <c r="B106" s="2" t="str">
        <f t="shared" si="7"/>
        <v>I</v>
      </c>
      <c r="C106" s="67">
        <f t="shared" si="8"/>
        <v>47206.786</v>
      </c>
      <c r="D106" t="str">
        <f t="shared" si="9"/>
        <v>vis</v>
      </c>
      <c r="E106">
        <f>VLOOKUP(C106,Active!C$21:E$972,3,FALSE)</f>
        <v>721.01428481794233</v>
      </c>
      <c r="F106" s="2" t="s">
        <v>128</v>
      </c>
      <c r="G106" t="str">
        <f t="shared" si="10"/>
        <v>47206.786</v>
      </c>
      <c r="H106" s="67">
        <f t="shared" si="11"/>
        <v>721</v>
      </c>
      <c r="I106" s="76" t="s">
        <v>572</v>
      </c>
      <c r="J106" s="77" t="s">
        <v>573</v>
      </c>
      <c r="K106" s="76">
        <v>721</v>
      </c>
      <c r="L106" s="76" t="s">
        <v>574</v>
      </c>
      <c r="M106" s="77" t="s">
        <v>248</v>
      </c>
      <c r="N106" s="77"/>
      <c r="O106" s="78" t="s">
        <v>357</v>
      </c>
      <c r="P106" s="78" t="s">
        <v>358</v>
      </c>
    </row>
    <row r="107" spans="1:16" x14ac:dyDescent="0.2">
      <c r="A107" s="67" t="str">
        <f t="shared" si="6"/>
        <v>BAVM 52 </v>
      </c>
      <c r="B107" s="2" t="str">
        <f t="shared" si="7"/>
        <v>I</v>
      </c>
      <c r="C107" s="67">
        <f t="shared" si="8"/>
        <v>47531.502999999997</v>
      </c>
      <c r="D107" t="str">
        <f t="shared" si="9"/>
        <v>vis</v>
      </c>
      <c r="E107">
        <f>VLOOKUP(C107,Active!C$21:E$972,3,FALSE)</f>
        <v>827.01877379303971</v>
      </c>
      <c r="F107" s="2" t="s">
        <v>128</v>
      </c>
      <c r="G107" t="str">
        <f t="shared" si="10"/>
        <v>47531.503</v>
      </c>
      <c r="H107" s="67">
        <f t="shared" si="11"/>
        <v>827</v>
      </c>
      <c r="I107" s="76" t="s">
        <v>575</v>
      </c>
      <c r="J107" s="77" t="s">
        <v>576</v>
      </c>
      <c r="K107" s="76">
        <v>827</v>
      </c>
      <c r="L107" s="76" t="s">
        <v>577</v>
      </c>
      <c r="M107" s="77" t="s">
        <v>248</v>
      </c>
      <c r="N107" s="77"/>
      <c r="O107" s="78" t="s">
        <v>565</v>
      </c>
      <c r="P107" s="79" t="s">
        <v>578</v>
      </c>
    </row>
    <row r="108" spans="1:16" x14ac:dyDescent="0.2">
      <c r="A108" s="67" t="str">
        <f t="shared" si="6"/>
        <v> AOEB 2 </v>
      </c>
      <c r="B108" s="2" t="str">
        <f t="shared" si="7"/>
        <v>I</v>
      </c>
      <c r="C108" s="67">
        <f t="shared" si="8"/>
        <v>47540.695</v>
      </c>
      <c r="D108" t="str">
        <f t="shared" si="9"/>
        <v>vis</v>
      </c>
      <c r="E108">
        <f>VLOOKUP(C108,Active!C$21:E$972,3,FALSE)</f>
        <v>830.01951986626466</v>
      </c>
      <c r="F108" s="2" t="s">
        <v>128</v>
      </c>
      <c r="G108" t="str">
        <f t="shared" si="10"/>
        <v>47540.695</v>
      </c>
      <c r="H108" s="67">
        <f t="shared" si="11"/>
        <v>830</v>
      </c>
      <c r="I108" s="76" t="s">
        <v>579</v>
      </c>
      <c r="J108" s="77" t="s">
        <v>580</v>
      </c>
      <c r="K108" s="76">
        <v>830</v>
      </c>
      <c r="L108" s="76" t="s">
        <v>581</v>
      </c>
      <c r="M108" s="77" t="s">
        <v>248</v>
      </c>
      <c r="N108" s="77"/>
      <c r="O108" s="78" t="s">
        <v>374</v>
      </c>
      <c r="P108" s="78" t="s">
        <v>358</v>
      </c>
    </row>
    <row r="109" spans="1:16" x14ac:dyDescent="0.2">
      <c r="A109" s="67" t="str">
        <f t="shared" si="6"/>
        <v> MVS 12.16 </v>
      </c>
      <c r="B109" s="2" t="str">
        <f t="shared" si="7"/>
        <v>I</v>
      </c>
      <c r="C109" s="67">
        <f t="shared" si="8"/>
        <v>47565.2</v>
      </c>
      <c r="D109" t="str">
        <f t="shared" si="9"/>
        <v>vis</v>
      </c>
      <c r="E109">
        <f>VLOOKUP(C109,Active!C$21:E$972,3,FALSE)</f>
        <v>838.01922423140263</v>
      </c>
      <c r="F109" s="2" t="s">
        <v>128</v>
      </c>
      <c r="G109" t="str">
        <f t="shared" si="10"/>
        <v>47565.200</v>
      </c>
      <c r="H109" s="67">
        <f t="shared" si="11"/>
        <v>838</v>
      </c>
      <c r="I109" s="76" t="s">
        <v>582</v>
      </c>
      <c r="J109" s="77" t="s">
        <v>583</v>
      </c>
      <c r="K109" s="76">
        <v>838</v>
      </c>
      <c r="L109" s="76" t="s">
        <v>584</v>
      </c>
      <c r="M109" s="77" t="s">
        <v>248</v>
      </c>
      <c r="N109" s="77"/>
      <c r="O109" s="78" t="s">
        <v>585</v>
      </c>
      <c r="P109" s="78" t="s">
        <v>586</v>
      </c>
    </row>
    <row r="110" spans="1:16" x14ac:dyDescent="0.2">
      <c r="A110" s="67" t="str">
        <f t="shared" si="6"/>
        <v> BRNO 31 </v>
      </c>
      <c r="B110" s="2" t="str">
        <f t="shared" si="7"/>
        <v>I</v>
      </c>
      <c r="C110" s="67">
        <f t="shared" si="8"/>
        <v>47626.466999999997</v>
      </c>
      <c r="D110" t="str">
        <f t="shared" si="9"/>
        <v>vis</v>
      </c>
      <c r="E110">
        <f>VLOOKUP(C110,Active!C$21:E$972,3,FALSE)</f>
        <v>858.0199541779017</v>
      </c>
      <c r="F110" s="2" t="s">
        <v>128</v>
      </c>
      <c r="G110" t="str">
        <f t="shared" si="10"/>
        <v>47626.467</v>
      </c>
      <c r="H110" s="67">
        <f t="shared" si="11"/>
        <v>858</v>
      </c>
      <c r="I110" s="76" t="s">
        <v>587</v>
      </c>
      <c r="J110" s="77" t="s">
        <v>588</v>
      </c>
      <c r="K110" s="76">
        <v>858</v>
      </c>
      <c r="L110" s="76" t="s">
        <v>589</v>
      </c>
      <c r="M110" s="77" t="s">
        <v>248</v>
      </c>
      <c r="N110" s="77"/>
      <c r="O110" s="78" t="s">
        <v>590</v>
      </c>
      <c r="P110" s="78" t="s">
        <v>591</v>
      </c>
    </row>
    <row r="111" spans="1:16" x14ac:dyDescent="0.2">
      <c r="A111" s="67" t="str">
        <f t="shared" si="6"/>
        <v> MVS 12.51 </v>
      </c>
      <c r="B111" s="2" t="str">
        <f t="shared" si="7"/>
        <v>I</v>
      </c>
      <c r="C111" s="67">
        <f t="shared" si="8"/>
        <v>47626.476999999999</v>
      </c>
      <c r="D111" t="str">
        <f t="shared" si="9"/>
        <v>vis</v>
      </c>
      <c r="E111">
        <f>VLOOKUP(C111,Active!C$21:E$972,3,FALSE)</f>
        <v>858.0232186971291</v>
      </c>
      <c r="F111" s="2" t="s">
        <v>128</v>
      </c>
      <c r="G111" t="str">
        <f t="shared" si="10"/>
        <v>47626.477</v>
      </c>
      <c r="H111" s="67">
        <f t="shared" si="11"/>
        <v>858</v>
      </c>
      <c r="I111" s="76" t="s">
        <v>592</v>
      </c>
      <c r="J111" s="77" t="s">
        <v>593</v>
      </c>
      <c r="K111" s="76">
        <v>858</v>
      </c>
      <c r="L111" s="76" t="s">
        <v>594</v>
      </c>
      <c r="M111" s="77" t="s">
        <v>248</v>
      </c>
      <c r="N111" s="77"/>
      <c r="O111" s="78" t="s">
        <v>585</v>
      </c>
      <c r="P111" s="78" t="s">
        <v>595</v>
      </c>
    </row>
    <row r="112" spans="1:16" x14ac:dyDescent="0.2">
      <c r="A112" s="67" t="str">
        <f t="shared" si="6"/>
        <v>BAVM 56 </v>
      </c>
      <c r="B112" s="2" t="str">
        <f t="shared" si="7"/>
        <v>I</v>
      </c>
      <c r="C112" s="67">
        <f t="shared" si="8"/>
        <v>47966.495999999999</v>
      </c>
      <c r="D112" t="str">
        <f t="shared" si="9"/>
        <v>vis</v>
      </c>
      <c r="E112">
        <f>VLOOKUP(C112,Active!C$21:E$972,3,FALSE)</f>
        <v>969.02307499299275</v>
      </c>
      <c r="F112" s="2" t="s">
        <v>128</v>
      </c>
      <c r="G112" t="str">
        <f t="shared" si="10"/>
        <v>47966.496</v>
      </c>
      <c r="H112" s="67">
        <f t="shared" si="11"/>
        <v>969</v>
      </c>
      <c r="I112" s="76" t="s">
        <v>596</v>
      </c>
      <c r="J112" s="77" t="s">
        <v>597</v>
      </c>
      <c r="K112" s="76">
        <v>969</v>
      </c>
      <c r="L112" s="76" t="s">
        <v>594</v>
      </c>
      <c r="M112" s="77" t="s">
        <v>248</v>
      </c>
      <c r="N112" s="77"/>
      <c r="O112" s="78" t="s">
        <v>598</v>
      </c>
      <c r="P112" s="79" t="s">
        <v>599</v>
      </c>
    </row>
    <row r="113" spans="1:16" x14ac:dyDescent="0.2">
      <c r="A113" s="67" t="str">
        <f t="shared" si="6"/>
        <v>IBVS 3698 </v>
      </c>
      <c r="B113" s="2" t="str">
        <f t="shared" si="7"/>
        <v>I</v>
      </c>
      <c r="C113" s="67">
        <f t="shared" si="8"/>
        <v>48303.463400000001</v>
      </c>
      <c r="D113" t="str">
        <f t="shared" si="9"/>
        <v>vis</v>
      </c>
      <c r="E113">
        <f>VLOOKUP(C113,Active!C$21:E$972,3,FALSE)</f>
        <v>1079.0267306016233</v>
      </c>
      <c r="F113" s="2" t="s">
        <v>128</v>
      </c>
      <c r="G113" t="str">
        <f t="shared" si="10"/>
        <v>48303.4634</v>
      </c>
      <c r="H113" s="67">
        <f t="shared" si="11"/>
        <v>1079</v>
      </c>
      <c r="I113" s="76" t="s">
        <v>600</v>
      </c>
      <c r="J113" s="77" t="s">
        <v>601</v>
      </c>
      <c r="K113" s="76">
        <v>1079</v>
      </c>
      <c r="L113" s="76" t="s">
        <v>602</v>
      </c>
      <c r="M113" s="77" t="s">
        <v>277</v>
      </c>
      <c r="N113" s="77" t="s">
        <v>278</v>
      </c>
      <c r="O113" s="78" t="s">
        <v>603</v>
      </c>
      <c r="P113" s="79" t="s">
        <v>557</v>
      </c>
    </row>
    <row r="114" spans="1:16" x14ac:dyDescent="0.2">
      <c r="A114" s="67" t="str">
        <f t="shared" si="6"/>
        <v>IBVS 3698 </v>
      </c>
      <c r="B114" s="2" t="str">
        <f t="shared" si="7"/>
        <v>I</v>
      </c>
      <c r="C114" s="67">
        <f t="shared" si="8"/>
        <v>48306.525399999999</v>
      </c>
      <c r="D114" t="str">
        <f t="shared" si="9"/>
        <v>vis</v>
      </c>
      <c r="E114">
        <f>VLOOKUP(C114,Active!C$21:E$972,3,FALSE)</f>
        <v>1080.0263263888521</v>
      </c>
      <c r="F114" s="2" t="s">
        <v>128</v>
      </c>
      <c r="G114" t="str">
        <f t="shared" si="10"/>
        <v>48306.5254</v>
      </c>
      <c r="H114" s="67">
        <f t="shared" si="11"/>
        <v>1080</v>
      </c>
      <c r="I114" s="76" t="s">
        <v>604</v>
      </c>
      <c r="J114" s="77" t="s">
        <v>605</v>
      </c>
      <c r="K114" s="76">
        <v>1080</v>
      </c>
      <c r="L114" s="76" t="s">
        <v>606</v>
      </c>
      <c r="M114" s="77" t="s">
        <v>277</v>
      </c>
      <c r="N114" s="77" t="s">
        <v>278</v>
      </c>
      <c r="O114" s="78" t="s">
        <v>607</v>
      </c>
      <c r="P114" s="79" t="s">
        <v>557</v>
      </c>
    </row>
    <row r="115" spans="1:16" x14ac:dyDescent="0.2">
      <c r="A115" s="67" t="str">
        <f t="shared" si="6"/>
        <v>BAVM 60 </v>
      </c>
      <c r="B115" s="2" t="str">
        <f t="shared" si="7"/>
        <v>I</v>
      </c>
      <c r="C115" s="67">
        <f t="shared" si="8"/>
        <v>48349.389000000003</v>
      </c>
      <c r="D115" t="str">
        <f t="shared" si="9"/>
        <v>vis</v>
      </c>
      <c r="E115">
        <f>VLOOKUP(C115,Active!C$21:E$972,3,FALSE)</f>
        <v>1094.0192310216046</v>
      </c>
      <c r="F115" s="2" t="s">
        <v>128</v>
      </c>
      <c r="G115" t="str">
        <f t="shared" si="10"/>
        <v>48349.389</v>
      </c>
      <c r="H115" s="67">
        <f t="shared" si="11"/>
        <v>1094</v>
      </c>
      <c r="I115" s="76" t="s">
        <v>608</v>
      </c>
      <c r="J115" s="77" t="s">
        <v>609</v>
      </c>
      <c r="K115" s="76">
        <v>1094</v>
      </c>
      <c r="L115" s="76" t="s">
        <v>584</v>
      </c>
      <c r="M115" s="77" t="s">
        <v>248</v>
      </c>
      <c r="N115" s="77"/>
      <c r="O115" s="78" t="s">
        <v>610</v>
      </c>
      <c r="P115" s="79" t="s">
        <v>611</v>
      </c>
    </row>
    <row r="116" spans="1:16" x14ac:dyDescent="0.2">
      <c r="A116" s="67" t="str">
        <f t="shared" si="6"/>
        <v>IBVS 3698 </v>
      </c>
      <c r="B116" s="2" t="str">
        <f t="shared" si="7"/>
        <v>I</v>
      </c>
      <c r="C116" s="67">
        <f t="shared" si="8"/>
        <v>48444.373</v>
      </c>
      <c r="D116" t="str">
        <f t="shared" si="9"/>
        <v>vis</v>
      </c>
      <c r="E116">
        <f>VLOOKUP(C116,Active!C$21:E$972,3,FALSE)</f>
        <v>1125.0269404449189</v>
      </c>
      <c r="F116" s="2" t="s">
        <v>128</v>
      </c>
      <c r="G116" t="str">
        <f t="shared" si="10"/>
        <v>48444.373</v>
      </c>
      <c r="H116" s="67">
        <f t="shared" si="11"/>
        <v>1125</v>
      </c>
      <c r="I116" s="76" t="s">
        <v>612</v>
      </c>
      <c r="J116" s="77" t="s">
        <v>613</v>
      </c>
      <c r="K116" s="76">
        <v>1125</v>
      </c>
      <c r="L116" s="76" t="s">
        <v>614</v>
      </c>
      <c r="M116" s="77" t="s">
        <v>248</v>
      </c>
      <c r="N116" s="77"/>
      <c r="O116" s="78" t="s">
        <v>615</v>
      </c>
      <c r="P116" s="79" t="s">
        <v>557</v>
      </c>
    </row>
    <row r="117" spans="1:16" x14ac:dyDescent="0.2">
      <c r="A117" s="67" t="str">
        <f t="shared" si="6"/>
        <v>IBVS 5155 </v>
      </c>
      <c r="B117" s="2" t="str">
        <f t="shared" si="7"/>
        <v>I</v>
      </c>
      <c r="C117" s="67">
        <f t="shared" si="8"/>
        <v>48643.491900000001</v>
      </c>
      <c r="D117" t="str">
        <f t="shared" si="9"/>
        <v>vis</v>
      </c>
      <c r="E117">
        <f>VLOOKUP(C117,Active!C$21:E$972,3,FALSE)</f>
        <v>1190.0296881907525</v>
      </c>
      <c r="F117" s="2" t="s">
        <v>128</v>
      </c>
      <c r="G117" t="str">
        <f t="shared" si="10"/>
        <v>48643.4919</v>
      </c>
      <c r="H117" s="67">
        <f t="shared" si="11"/>
        <v>1190</v>
      </c>
      <c r="I117" s="76" t="s">
        <v>616</v>
      </c>
      <c r="J117" s="77" t="s">
        <v>617</v>
      </c>
      <c r="K117" s="76">
        <v>1190</v>
      </c>
      <c r="L117" s="76" t="s">
        <v>618</v>
      </c>
      <c r="M117" s="77" t="s">
        <v>277</v>
      </c>
      <c r="N117" s="77" t="s">
        <v>278</v>
      </c>
      <c r="O117" s="78" t="s">
        <v>619</v>
      </c>
      <c r="P117" s="79" t="s">
        <v>620</v>
      </c>
    </row>
    <row r="118" spans="1:16" x14ac:dyDescent="0.2">
      <c r="A118" s="67" t="str">
        <f t="shared" si="6"/>
        <v>IBVS 5155 </v>
      </c>
      <c r="B118" s="2" t="str">
        <f t="shared" si="7"/>
        <v>I</v>
      </c>
      <c r="C118" s="67">
        <f t="shared" si="8"/>
        <v>48646.555500000002</v>
      </c>
      <c r="D118" t="str">
        <f t="shared" si="9"/>
        <v>vis</v>
      </c>
      <c r="E118">
        <f>VLOOKUP(C118,Active!C$21:E$972,3,FALSE)</f>
        <v>1191.0298063010587</v>
      </c>
      <c r="F118" s="2" t="s">
        <v>128</v>
      </c>
      <c r="G118" t="str">
        <f t="shared" si="10"/>
        <v>48646.5555</v>
      </c>
      <c r="H118" s="67">
        <f t="shared" si="11"/>
        <v>1191</v>
      </c>
      <c r="I118" s="76" t="s">
        <v>621</v>
      </c>
      <c r="J118" s="77" t="s">
        <v>622</v>
      </c>
      <c r="K118" s="76">
        <v>1191</v>
      </c>
      <c r="L118" s="76" t="s">
        <v>623</v>
      </c>
      <c r="M118" s="77" t="s">
        <v>277</v>
      </c>
      <c r="N118" s="77" t="s">
        <v>278</v>
      </c>
      <c r="O118" s="78" t="s">
        <v>619</v>
      </c>
      <c r="P118" s="79" t="s">
        <v>620</v>
      </c>
    </row>
    <row r="119" spans="1:16" x14ac:dyDescent="0.2">
      <c r="A119" s="67" t="str">
        <f t="shared" si="6"/>
        <v> AOEB 2 </v>
      </c>
      <c r="B119" s="2" t="str">
        <f t="shared" si="7"/>
        <v>I</v>
      </c>
      <c r="C119" s="67">
        <f t="shared" si="8"/>
        <v>48652.671999999999</v>
      </c>
      <c r="D119" t="str">
        <f t="shared" si="9"/>
        <v>vis</v>
      </c>
      <c r="E119">
        <f>VLOOKUP(C119,Active!C$21:E$972,3,FALSE)</f>
        <v>1193.026549486096</v>
      </c>
      <c r="F119" s="2" t="s">
        <v>128</v>
      </c>
      <c r="G119" t="str">
        <f t="shared" si="10"/>
        <v>48652.672</v>
      </c>
      <c r="H119" s="67">
        <f t="shared" si="11"/>
        <v>1193</v>
      </c>
      <c r="I119" s="76" t="s">
        <v>624</v>
      </c>
      <c r="J119" s="77" t="s">
        <v>625</v>
      </c>
      <c r="K119" s="76">
        <v>1193</v>
      </c>
      <c r="L119" s="76" t="s">
        <v>626</v>
      </c>
      <c r="M119" s="77" t="s">
        <v>248</v>
      </c>
      <c r="N119" s="77"/>
      <c r="O119" s="78" t="s">
        <v>259</v>
      </c>
      <c r="P119" s="78" t="s">
        <v>358</v>
      </c>
    </row>
    <row r="120" spans="1:16" x14ac:dyDescent="0.2">
      <c r="A120" s="67" t="str">
        <f t="shared" si="6"/>
        <v> AOEB 2 </v>
      </c>
      <c r="B120" s="2" t="str">
        <f t="shared" si="7"/>
        <v>I</v>
      </c>
      <c r="C120" s="67">
        <f t="shared" si="8"/>
        <v>48661.877999999997</v>
      </c>
      <c r="D120" t="str">
        <f t="shared" si="9"/>
        <v>vis</v>
      </c>
      <c r="E120">
        <f>VLOOKUP(C120,Active!C$21:E$972,3,FALSE)</f>
        <v>1196.031865886237</v>
      </c>
      <c r="F120" s="2" t="s">
        <v>128</v>
      </c>
      <c r="G120" t="str">
        <f t="shared" si="10"/>
        <v>48661.878</v>
      </c>
      <c r="H120" s="67">
        <f t="shared" si="11"/>
        <v>1196</v>
      </c>
      <c r="I120" s="76" t="s">
        <v>627</v>
      </c>
      <c r="J120" s="77" t="s">
        <v>628</v>
      </c>
      <c r="K120" s="76">
        <v>1196</v>
      </c>
      <c r="L120" s="76" t="s">
        <v>629</v>
      </c>
      <c r="M120" s="77" t="s">
        <v>248</v>
      </c>
      <c r="N120" s="77"/>
      <c r="O120" s="78" t="s">
        <v>374</v>
      </c>
      <c r="P120" s="78" t="s">
        <v>358</v>
      </c>
    </row>
    <row r="121" spans="1:16" x14ac:dyDescent="0.2">
      <c r="A121" s="67" t="str">
        <f t="shared" si="6"/>
        <v>BAVM 60 </v>
      </c>
      <c r="B121" s="2" t="str">
        <f t="shared" si="7"/>
        <v>I</v>
      </c>
      <c r="C121" s="67">
        <f t="shared" si="8"/>
        <v>48686.368000000002</v>
      </c>
      <c r="D121" t="str">
        <f t="shared" si="9"/>
        <v>vis</v>
      </c>
      <c r="E121">
        <f>VLOOKUP(C121,Active!C$21:E$972,3,FALSE)</f>
        <v>1204.0266734725374</v>
      </c>
      <c r="F121" s="2" t="s">
        <v>128</v>
      </c>
      <c r="G121" t="str">
        <f t="shared" si="10"/>
        <v>48686.368</v>
      </c>
      <c r="H121" s="67">
        <f t="shared" si="11"/>
        <v>1204</v>
      </c>
      <c r="I121" s="76" t="s">
        <v>630</v>
      </c>
      <c r="J121" s="77" t="s">
        <v>631</v>
      </c>
      <c r="K121" s="76">
        <v>1204</v>
      </c>
      <c r="L121" s="76" t="s">
        <v>632</v>
      </c>
      <c r="M121" s="77" t="s">
        <v>248</v>
      </c>
      <c r="N121" s="77"/>
      <c r="O121" s="78" t="s">
        <v>610</v>
      </c>
      <c r="P121" s="79" t="s">
        <v>611</v>
      </c>
    </row>
    <row r="122" spans="1:16" x14ac:dyDescent="0.2">
      <c r="A122" s="67" t="str">
        <f t="shared" si="6"/>
        <v>BAVM 60 </v>
      </c>
      <c r="B122" s="2" t="str">
        <f t="shared" si="7"/>
        <v>I</v>
      </c>
      <c r="C122" s="67">
        <f t="shared" si="8"/>
        <v>48686.375999999997</v>
      </c>
      <c r="D122" t="str">
        <f t="shared" si="9"/>
        <v>vis</v>
      </c>
      <c r="E122">
        <f>VLOOKUP(C122,Active!C$21:E$972,3,FALSE)</f>
        <v>1204.0292850879171</v>
      </c>
      <c r="F122" s="2" t="s">
        <v>128</v>
      </c>
      <c r="G122" t="str">
        <f t="shared" si="10"/>
        <v>48686.376</v>
      </c>
      <c r="H122" s="67">
        <f t="shared" si="11"/>
        <v>1204</v>
      </c>
      <c r="I122" s="76" t="s">
        <v>633</v>
      </c>
      <c r="J122" s="77" t="s">
        <v>634</v>
      </c>
      <c r="K122" s="76">
        <v>1204</v>
      </c>
      <c r="L122" s="76" t="s">
        <v>635</v>
      </c>
      <c r="M122" s="77" t="s">
        <v>248</v>
      </c>
      <c r="N122" s="77"/>
      <c r="O122" s="78" t="s">
        <v>636</v>
      </c>
      <c r="P122" s="79" t="s">
        <v>611</v>
      </c>
    </row>
    <row r="123" spans="1:16" x14ac:dyDescent="0.2">
      <c r="A123" s="67" t="str">
        <f t="shared" si="6"/>
        <v> BBS 100 </v>
      </c>
      <c r="B123" s="2" t="str">
        <f t="shared" si="7"/>
        <v>I</v>
      </c>
      <c r="C123" s="67">
        <f t="shared" si="8"/>
        <v>48686.380899999996</v>
      </c>
      <c r="D123" t="str">
        <f t="shared" si="9"/>
        <v>vis</v>
      </c>
      <c r="E123">
        <f>VLOOKUP(C123,Active!C$21:E$972,3,FALSE)</f>
        <v>1204.030884702338</v>
      </c>
      <c r="F123" s="2" t="s">
        <v>128</v>
      </c>
      <c r="G123" t="str">
        <f t="shared" si="10"/>
        <v>48686.3809</v>
      </c>
      <c r="H123" s="67">
        <f t="shared" si="11"/>
        <v>1204</v>
      </c>
      <c r="I123" s="76" t="s">
        <v>637</v>
      </c>
      <c r="J123" s="77" t="s">
        <v>638</v>
      </c>
      <c r="K123" s="76">
        <v>1204</v>
      </c>
      <c r="L123" s="76" t="s">
        <v>639</v>
      </c>
      <c r="M123" s="77" t="s">
        <v>277</v>
      </c>
      <c r="N123" s="77" t="s">
        <v>278</v>
      </c>
      <c r="O123" s="78" t="s">
        <v>640</v>
      </c>
      <c r="P123" s="78" t="s">
        <v>641</v>
      </c>
    </row>
    <row r="124" spans="1:16" x14ac:dyDescent="0.2">
      <c r="A124" s="67" t="str">
        <f t="shared" si="6"/>
        <v>BAVM 60 </v>
      </c>
      <c r="B124" s="2" t="str">
        <f t="shared" si="7"/>
        <v>I</v>
      </c>
      <c r="C124" s="67">
        <f t="shared" si="8"/>
        <v>48689.425000000003</v>
      </c>
      <c r="D124" t="str">
        <f t="shared" si="9"/>
        <v>vis</v>
      </c>
      <c r="E124">
        <f>VLOOKUP(C124,Active!C$21:E$972,3,FALSE)</f>
        <v>1205.0246370001537</v>
      </c>
      <c r="F124" s="2" t="s">
        <v>128</v>
      </c>
      <c r="G124" t="str">
        <f t="shared" si="10"/>
        <v>48689.425</v>
      </c>
      <c r="H124" s="67">
        <f t="shared" si="11"/>
        <v>1205</v>
      </c>
      <c r="I124" s="76" t="s">
        <v>642</v>
      </c>
      <c r="J124" s="77" t="s">
        <v>643</v>
      </c>
      <c r="K124" s="76">
        <v>1205</v>
      </c>
      <c r="L124" s="76" t="s">
        <v>644</v>
      </c>
      <c r="M124" s="77" t="s">
        <v>248</v>
      </c>
      <c r="N124" s="77"/>
      <c r="O124" s="78" t="s">
        <v>610</v>
      </c>
      <c r="P124" s="79" t="s">
        <v>611</v>
      </c>
    </row>
    <row r="125" spans="1:16" x14ac:dyDescent="0.2">
      <c r="A125" s="67" t="str">
        <f t="shared" si="6"/>
        <v>IBVS 5155 </v>
      </c>
      <c r="B125" s="2" t="str">
        <f t="shared" si="7"/>
        <v>I</v>
      </c>
      <c r="C125" s="67">
        <f t="shared" si="8"/>
        <v>48689.441899999998</v>
      </c>
      <c r="D125" t="str">
        <f t="shared" si="9"/>
        <v>vis</v>
      </c>
      <c r="E125">
        <f>VLOOKUP(C125,Active!C$21:E$972,3,FALSE)</f>
        <v>1205.0301540376452</v>
      </c>
      <c r="F125" s="2" t="s">
        <v>128</v>
      </c>
      <c r="G125" t="str">
        <f t="shared" si="10"/>
        <v>48689.4419</v>
      </c>
      <c r="H125" s="67">
        <f t="shared" si="11"/>
        <v>1205</v>
      </c>
      <c r="I125" s="76" t="s">
        <v>645</v>
      </c>
      <c r="J125" s="77" t="s">
        <v>646</v>
      </c>
      <c r="K125" s="76">
        <v>1205</v>
      </c>
      <c r="L125" s="76" t="s">
        <v>647</v>
      </c>
      <c r="M125" s="77" t="s">
        <v>277</v>
      </c>
      <c r="N125" s="77" t="s">
        <v>278</v>
      </c>
      <c r="O125" s="78" t="s">
        <v>619</v>
      </c>
      <c r="P125" s="79" t="s">
        <v>620</v>
      </c>
    </row>
    <row r="126" spans="1:16" x14ac:dyDescent="0.2">
      <c r="A126" s="67" t="str">
        <f t="shared" si="6"/>
        <v> BRNO 31 </v>
      </c>
      <c r="B126" s="2" t="str">
        <f t="shared" si="7"/>
        <v>I</v>
      </c>
      <c r="C126" s="67">
        <f t="shared" si="8"/>
        <v>48689.442000000003</v>
      </c>
      <c r="D126" t="str">
        <f t="shared" si="9"/>
        <v>vis</v>
      </c>
      <c r="E126">
        <f>VLOOKUP(C126,Active!C$21:E$972,3,FALSE)</f>
        <v>1205.030186682839</v>
      </c>
      <c r="F126" s="2" t="s">
        <v>128</v>
      </c>
      <c r="G126" t="str">
        <f t="shared" si="10"/>
        <v>48689.442</v>
      </c>
      <c r="H126" s="67">
        <f t="shared" si="11"/>
        <v>1205</v>
      </c>
      <c r="I126" s="76" t="s">
        <v>648</v>
      </c>
      <c r="J126" s="77" t="s">
        <v>646</v>
      </c>
      <c r="K126" s="76">
        <v>1205</v>
      </c>
      <c r="L126" s="76" t="s">
        <v>649</v>
      </c>
      <c r="M126" s="77" t="s">
        <v>248</v>
      </c>
      <c r="N126" s="77"/>
      <c r="O126" s="78" t="s">
        <v>650</v>
      </c>
      <c r="P126" s="78" t="s">
        <v>591</v>
      </c>
    </row>
    <row r="127" spans="1:16" x14ac:dyDescent="0.2">
      <c r="A127" s="67" t="str">
        <f t="shared" si="6"/>
        <v>BAVM 62 </v>
      </c>
      <c r="B127" s="2" t="str">
        <f t="shared" si="7"/>
        <v>I</v>
      </c>
      <c r="C127" s="67">
        <f t="shared" si="8"/>
        <v>48689.451000000001</v>
      </c>
      <c r="D127" t="str">
        <f t="shared" si="9"/>
        <v>vis</v>
      </c>
      <c r="E127">
        <f>VLOOKUP(C127,Active!C$21:E$972,3,FALSE)</f>
        <v>1205.0331247501426</v>
      </c>
      <c r="F127" s="2" t="s">
        <v>128</v>
      </c>
      <c r="G127" t="str">
        <f t="shared" si="10"/>
        <v>48689.451</v>
      </c>
      <c r="H127" s="67">
        <f t="shared" si="11"/>
        <v>1205</v>
      </c>
      <c r="I127" s="76" t="s">
        <v>651</v>
      </c>
      <c r="J127" s="77" t="s">
        <v>652</v>
      </c>
      <c r="K127" s="76">
        <v>1205</v>
      </c>
      <c r="L127" s="76" t="s">
        <v>653</v>
      </c>
      <c r="M127" s="77" t="s">
        <v>248</v>
      </c>
      <c r="N127" s="77"/>
      <c r="O127" s="78" t="s">
        <v>654</v>
      </c>
      <c r="P127" s="79" t="s">
        <v>655</v>
      </c>
    </row>
    <row r="128" spans="1:16" x14ac:dyDescent="0.2">
      <c r="A128" s="67" t="str">
        <f t="shared" si="6"/>
        <v>IBVS 5155 </v>
      </c>
      <c r="B128" s="2" t="str">
        <f t="shared" si="7"/>
        <v>I</v>
      </c>
      <c r="C128" s="67">
        <f t="shared" si="8"/>
        <v>48986.584000000003</v>
      </c>
      <c r="D128" t="str">
        <f t="shared" si="9"/>
        <v>vis</v>
      </c>
      <c r="E128">
        <f>VLOOKUP(C128,Active!C$21:E$972,3,FALSE)</f>
        <v>1302.0327638901877</v>
      </c>
      <c r="F128" s="2" t="s">
        <v>128</v>
      </c>
      <c r="G128" t="str">
        <f t="shared" si="10"/>
        <v>48986.5840</v>
      </c>
      <c r="H128" s="67">
        <f t="shared" si="11"/>
        <v>1302</v>
      </c>
      <c r="I128" s="76" t="s">
        <v>656</v>
      </c>
      <c r="J128" s="77" t="s">
        <v>657</v>
      </c>
      <c r="K128" s="76">
        <v>1302</v>
      </c>
      <c r="L128" s="76" t="s">
        <v>658</v>
      </c>
      <c r="M128" s="77" t="s">
        <v>277</v>
      </c>
      <c r="N128" s="77" t="s">
        <v>278</v>
      </c>
      <c r="O128" s="78" t="s">
        <v>619</v>
      </c>
      <c r="P128" s="79" t="s">
        <v>620</v>
      </c>
    </row>
    <row r="129" spans="1:16" x14ac:dyDescent="0.2">
      <c r="A129" s="67" t="str">
        <f t="shared" si="6"/>
        <v>IBVS 5155 </v>
      </c>
      <c r="B129" s="2" t="str">
        <f t="shared" si="7"/>
        <v>I</v>
      </c>
      <c r="C129" s="67">
        <f t="shared" si="8"/>
        <v>48992.71</v>
      </c>
      <c r="D129" t="str">
        <f t="shared" si="9"/>
        <v>vis</v>
      </c>
      <c r="E129">
        <f>VLOOKUP(C129,Active!C$21:E$972,3,FALSE)</f>
        <v>1304.0326083684906</v>
      </c>
      <c r="F129" s="2" t="s">
        <v>128</v>
      </c>
      <c r="G129" t="str">
        <f t="shared" si="10"/>
        <v>48992.710</v>
      </c>
      <c r="H129" s="67">
        <f t="shared" si="11"/>
        <v>1304</v>
      </c>
      <c r="I129" s="76" t="s">
        <v>659</v>
      </c>
      <c r="J129" s="77" t="s">
        <v>660</v>
      </c>
      <c r="K129" s="76">
        <v>1304</v>
      </c>
      <c r="L129" s="76" t="s">
        <v>661</v>
      </c>
      <c r="M129" s="77" t="s">
        <v>277</v>
      </c>
      <c r="N129" s="77" t="s">
        <v>278</v>
      </c>
      <c r="O129" s="78" t="s">
        <v>619</v>
      </c>
      <c r="P129" s="79" t="s">
        <v>620</v>
      </c>
    </row>
    <row r="130" spans="1:16" x14ac:dyDescent="0.2">
      <c r="A130" s="67" t="str">
        <f t="shared" si="6"/>
        <v> BBS 103 </v>
      </c>
      <c r="B130" s="2" t="str">
        <f t="shared" si="7"/>
        <v>I</v>
      </c>
      <c r="C130" s="67">
        <f t="shared" si="8"/>
        <v>49026.4067</v>
      </c>
      <c r="D130" t="str">
        <f t="shared" si="9"/>
        <v>vis</v>
      </c>
      <c r="E130">
        <f>VLOOKUP(C130,Active!C$21:E$972,3,FALSE)</f>
        <v>1315.0329608712768</v>
      </c>
      <c r="F130" s="2" t="s">
        <v>128</v>
      </c>
      <c r="G130" t="str">
        <f t="shared" si="10"/>
        <v>49026.4067</v>
      </c>
      <c r="H130" s="67">
        <f t="shared" si="11"/>
        <v>1315</v>
      </c>
      <c r="I130" s="76" t="s">
        <v>662</v>
      </c>
      <c r="J130" s="77" t="s">
        <v>663</v>
      </c>
      <c r="K130" s="76">
        <v>1315</v>
      </c>
      <c r="L130" s="76" t="s">
        <v>664</v>
      </c>
      <c r="M130" s="77" t="s">
        <v>277</v>
      </c>
      <c r="N130" s="77" t="s">
        <v>71</v>
      </c>
      <c r="O130" s="78" t="s">
        <v>640</v>
      </c>
      <c r="P130" s="78" t="s">
        <v>665</v>
      </c>
    </row>
    <row r="131" spans="1:16" x14ac:dyDescent="0.2">
      <c r="A131" s="67" t="str">
        <f t="shared" si="6"/>
        <v>IBVS 5155 </v>
      </c>
      <c r="B131" s="2" t="str">
        <f t="shared" si="7"/>
        <v>I</v>
      </c>
      <c r="C131" s="67">
        <f t="shared" si="8"/>
        <v>49032.5337</v>
      </c>
      <c r="D131" t="str">
        <f t="shared" si="9"/>
        <v>vis</v>
      </c>
      <c r="E131">
        <f>VLOOKUP(C131,Active!C$21:E$972,3,FALSE)</f>
        <v>1317.0331318015037</v>
      </c>
      <c r="F131" s="2" t="s">
        <v>128</v>
      </c>
      <c r="G131" t="str">
        <f t="shared" si="10"/>
        <v>49032.5337</v>
      </c>
      <c r="H131" s="67">
        <f t="shared" si="11"/>
        <v>1317</v>
      </c>
      <c r="I131" s="76" t="s">
        <v>666</v>
      </c>
      <c r="J131" s="77" t="s">
        <v>667</v>
      </c>
      <c r="K131" s="76">
        <v>1317</v>
      </c>
      <c r="L131" s="76" t="s">
        <v>668</v>
      </c>
      <c r="M131" s="77" t="s">
        <v>277</v>
      </c>
      <c r="N131" s="77" t="s">
        <v>278</v>
      </c>
      <c r="O131" s="78" t="s">
        <v>619</v>
      </c>
      <c r="P131" s="79" t="s">
        <v>620</v>
      </c>
    </row>
    <row r="132" spans="1:16" x14ac:dyDescent="0.2">
      <c r="A132" s="67" t="str">
        <f t="shared" si="6"/>
        <v> BBS 105 </v>
      </c>
      <c r="B132" s="2" t="str">
        <f t="shared" si="7"/>
        <v>I</v>
      </c>
      <c r="C132" s="67">
        <f t="shared" si="8"/>
        <v>49032.538</v>
      </c>
      <c r="D132" t="str">
        <f t="shared" si="9"/>
        <v>vis</v>
      </c>
      <c r="E132">
        <f>VLOOKUP(C132,Active!C$21:E$972,3,FALSE)</f>
        <v>1317.0345355447714</v>
      </c>
      <c r="F132" s="2" t="s">
        <v>128</v>
      </c>
      <c r="G132" t="str">
        <f t="shared" si="10"/>
        <v>49032.538</v>
      </c>
      <c r="H132" s="67">
        <f t="shared" si="11"/>
        <v>1317</v>
      </c>
      <c r="I132" s="76" t="s">
        <v>669</v>
      </c>
      <c r="J132" s="77" t="s">
        <v>670</v>
      </c>
      <c r="K132" s="76">
        <v>1317</v>
      </c>
      <c r="L132" s="76" t="s">
        <v>671</v>
      </c>
      <c r="M132" s="77" t="s">
        <v>248</v>
      </c>
      <c r="N132" s="77"/>
      <c r="O132" s="78" t="s">
        <v>672</v>
      </c>
      <c r="P132" s="78" t="s">
        <v>673</v>
      </c>
    </row>
    <row r="133" spans="1:16" x14ac:dyDescent="0.2">
      <c r="A133" s="67" t="str">
        <f t="shared" si="6"/>
        <v> AOEB 2 </v>
      </c>
      <c r="B133" s="2" t="str">
        <f t="shared" si="7"/>
        <v>I</v>
      </c>
      <c r="C133" s="67">
        <f t="shared" si="8"/>
        <v>49041.709000000003</v>
      </c>
      <c r="D133" t="str">
        <f t="shared" si="9"/>
        <v>vis</v>
      </c>
      <c r="E133">
        <f>VLOOKUP(C133,Active!C$21:E$972,3,FALSE)</f>
        <v>1320.0284261276199</v>
      </c>
      <c r="F133" s="2" t="s">
        <v>128</v>
      </c>
      <c r="G133" t="str">
        <f t="shared" si="10"/>
        <v>49041.709</v>
      </c>
      <c r="H133" s="67">
        <f t="shared" si="11"/>
        <v>1320</v>
      </c>
      <c r="I133" s="76" t="s">
        <v>674</v>
      </c>
      <c r="J133" s="77" t="s">
        <v>675</v>
      </c>
      <c r="K133" s="76">
        <v>1320</v>
      </c>
      <c r="L133" s="76" t="s">
        <v>676</v>
      </c>
      <c r="M133" s="77" t="s">
        <v>248</v>
      </c>
      <c r="N133" s="77"/>
      <c r="O133" s="78" t="s">
        <v>259</v>
      </c>
      <c r="P133" s="78" t="s">
        <v>358</v>
      </c>
    </row>
    <row r="134" spans="1:16" x14ac:dyDescent="0.2">
      <c r="A134" s="67" t="str">
        <f t="shared" si="6"/>
        <v>BAVM 62 </v>
      </c>
      <c r="B134" s="2" t="str">
        <f t="shared" si="7"/>
        <v>I</v>
      </c>
      <c r="C134" s="67">
        <f t="shared" si="8"/>
        <v>49075.400999999998</v>
      </c>
      <c r="D134" t="str">
        <f t="shared" si="9"/>
        <v>vis</v>
      </c>
      <c r="E134">
        <f>VLOOKUP(C134,Active!C$21:E$972,3,FALSE)</f>
        <v>1331.0272443063682</v>
      </c>
      <c r="F134" s="2" t="s">
        <v>128</v>
      </c>
      <c r="G134" t="str">
        <f t="shared" si="10"/>
        <v>49075.401</v>
      </c>
      <c r="H134" s="67">
        <f t="shared" si="11"/>
        <v>1331</v>
      </c>
      <c r="I134" s="76" t="s">
        <v>677</v>
      </c>
      <c r="J134" s="77" t="s">
        <v>678</v>
      </c>
      <c r="K134" s="76">
        <v>1331</v>
      </c>
      <c r="L134" s="76" t="s">
        <v>614</v>
      </c>
      <c r="M134" s="77" t="s">
        <v>248</v>
      </c>
      <c r="N134" s="77"/>
      <c r="O134" s="78" t="s">
        <v>679</v>
      </c>
      <c r="P134" s="79" t="s">
        <v>655</v>
      </c>
    </row>
    <row r="135" spans="1:16" x14ac:dyDescent="0.2">
      <c r="A135" s="67" t="str">
        <f t="shared" si="6"/>
        <v>BAVM 68 </v>
      </c>
      <c r="B135" s="2" t="str">
        <f t="shared" si="7"/>
        <v>I</v>
      </c>
      <c r="C135" s="67">
        <f t="shared" si="8"/>
        <v>49075.447999999997</v>
      </c>
      <c r="D135" t="str">
        <f t="shared" si="9"/>
        <v>vis</v>
      </c>
      <c r="E135">
        <f>VLOOKUP(C135,Active!C$21:E$972,3,FALSE)</f>
        <v>1331.0425875467333</v>
      </c>
      <c r="F135" s="2" t="s">
        <v>128</v>
      </c>
      <c r="G135" t="str">
        <f t="shared" si="10"/>
        <v>49075.448</v>
      </c>
      <c r="H135" s="67">
        <f t="shared" si="11"/>
        <v>1331</v>
      </c>
      <c r="I135" s="76" t="s">
        <v>680</v>
      </c>
      <c r="J135" s="77" t="s">
        <v>681</v>
      </c>
      <c r="K135" s="76">
        <v>1331</v>
      </c>
      <c r="L135" s="76" t="s">
        <v>682</v>
      </c>
      <c r="M135" s="77" t="s">
        <v>248</v>
      </c>
      <c r="N135" s="77"/>
      <c r="O135" s="78" t="s">
        <v>654</v>
      </c>
      <c r="P135" s="79" t="s">
        <v>683</v>
      </c>
    </row>
    <row r="136" spans="1:16" x14ac:dyDescent="0.2">
      <c r="A136" s="67" t="str">
        <f t="shared" si="6"/>
        <v>IBVS 5155 </v>
      </c>
      <c r="B136" s="2" t="str">
        <f t="shared" si="7"/>
        <v>I</v>
      </c>
      <c r="C136" s="67">
        <f t="shared" si="8"/>
        <v>49121.37</v>
      </c>
      <c r="D136" t="str">
        <f t="shared" si="9"/>
        <v>vis</v>
      </c>
      <c r="E136">
        <f>VLOOKUP(C136,Active!C$21:E$972,3,FALSE)</f>
        <v>1346.033912739794</v>
      </c>
      <c r="F136" s="2" t="s">
        <v>128</v>
      </c>
      <c r="G136" t="str">
        <f t="shared" si="10"/>
        <v>49121.3700</v>
      </c>
      <c r="H136" s="67">
        <f t="shared" si="11"/>
        <v>1346</v>
      </c>
      <c r="I136" s="76" t="s">
        <v>684</v>
      </c>
      <c r="J136" s="77" t="s">
        <v>685</v>
      </c>
      <c r="K136" s="76">
        <v>1346</v>
      </c>
      <c r="L136" s="76" t="s">
        <v>686</v>
      </c>
      <c r="M136" s="77" t="s">
        <v>277</v>
      </c>
      <c r="N136" s="77" t="s">
        <v>278</v>
      </c>
      <c r="O136" s="78" t="s">
        <v>619</v>
      </c>
      <c r="P136" s="79" t="s">
        <v>620</v>
      </c>
    </row>
    <row r="137" spans="1:16" x14ac:dyDescent="0.2">
      <c r="A137" s="67" t="str">
        <f t="shared" si="6"/>
        <v>BAVM 68 </v>
      </c>
      <c r="B137" s="2" t="str">
        <f t="shared" si="7"/>
        <v>I</v>
      </c>
      <c r="C137" s="67">
        <f t="shared" si="8"/>
        <v>49366.442999999999</v>
      </c>
      <c r="D137" t="str">
        <f t="shared" si="9"/>
        <v>vis</v>
      </c>
      <c r="E137">
        <f>VLOOKUP(C137,Active!C$21:E$972,3,FALSE)</f>
        <v>1426.0384647854028</v>
      </c>
      <c r="F137" s="2" t="s">
        <v>128</v>
      </c>
      <c r="G137" t="str">
        <f t="shared" si="10"/>
        <v>49366.443</v>
      </c>
      <c r="H137" s="67">
        <f t="shared" si="11"/>
        <v>1426</v>
      </c>
      <c r="I137" s="76" t="s">
        <v>687</v>
      </c>
      <c r="J137" s="77" t="s">
        <v>688</v>
      </c>
      <c r="K137" s="76">
        <v>1426</v>
      </c>
      <c r="L137" s="76" t="s">
        <v>689</v>
      </c>
      <c r="M137" s="77" t="s">
        <v>248</v>
      </c>
      <c r="N137" s="77"/>
      <c r="O137" s="78" t="s">
        <v>585</v>
      </c>
      <c r="P137" s="79" t="s">
        <v>683</v>
      </c>
    </row>
    <row r="138" spans="1:16" x14ac:dyDescent="0.2">
      <c r="A138" s="67" t="str">
        <f t="shared" si="6"/>
        <v> BBS 107 </v>
      </c>
      <c r="B138" s="2" t="str">
        <f t="shared" si="7"/>
        <v>I</v>
      </c>
      <c r="C138" s="67">
        <f t="shared" si="8"/>
        <v>49415.425000000003</v>
      </c>
      <c r="D138" t="str">
        <f t="shared" si="9"/>
        <v>vis</v>
      </c>
      <c r="E138">
        <f>VLOOKUP(C138,Active!C$21:E$972,3,FALSE)</f>
        <v>1442.0287328618467</v>
      </c>
      <c r="F138" s="2" t="s">
        <v>128</v>
      </c>
      <c r="G138" t="str">
        <f t="shared" si="10"/>
        <v>49415.425</v>
      </c>
      <c r="H138" s="67">
        <f t="shared" si="11"/>
        <v>1442</v>
      </c>
      <c r="I138" s="76" t="s">
        <v>690</v>
      </c>
      <c r="J138" s="77" t="s">
        <v>691</v>
      </c>
      <c r="K138" s="76">
        <v>1442</v>
      </c>
      <c r="L138" s="76" t="s">
        <v>692</v>
      </c>
      <c r="M138" s="77" t="s">
        <v>248</v>
      </c>
      <c r="N138" s="77"/>
      <c r="O138" s="78" t="s">
        <v>693</v>
      </c>
      <c r="P138" s="78" t="s">
        <v>694</v>
      </c>
    </row>
    <row r="139" spans="1:16" x14ac:dyDescent="0.2">
      <c r="A139" s="67" t="str">
        <f t="shared" ref="A139:A202" si="12">P139</f>
        <v> BBS 108 </v>
      </c>
      <c r="B139" s="2" t="str">
        <f t="shared" ref="B139:B202" si="13">IF(H139=INT(H139),"I","II")</f>
        <v>I</v>
      </c>
      <c r="C139" s="67">
        <f t="shared" ref="C139:C202" si="14">1*G139</f>
        <v>49749.346299999997</v>
      </c>
      <c r="D139" t="str">
        <f t="shared" ref="D139:D202" si="15">VLOOKUP(F139,I$1:J$5,2,FALSE)</f>
        <v>vis</v>
      </c>
      <c r="E139">
        <f>VLOOKUP(C139,Active!C$21:E$972,3,FALSE)</f>
        <v>1551.0379832688161</v>
      </c>
      <c r="F139" s="2" t="s">
        <v>128</v>
      </c>
      <c r="G139" t="str">
        <f t="shared" ref="G139:G202" si="16">MID(I139,3,LEN(I139)-3)</f>
        <v>49749.3463</v>
      </c>
      <c r="H139" s="67">
        <f t="shared" ref="H139:H202" si="17">1*K139</f>
        <v>1551</v>
      </c>
      <c r="I139" s="76" t="s">
        <v>695</v>
      </c>
      <c r="J139" s="77" t="s">
        <v>696</v>
      </c>
      <c r="K139" s="76">
        <v>1551</v>
      </c>
      <c r="L139" s="76" t="s">
        <v>697</v>
      </c>
      <c r="M139" s="77" t="s">
        <v>277</v>
      </c>
      <c r="N139" s="77" t="s">
        <v>71</v>
      </c>
      <c r="O139" s="78" t="s">
        <v>640</v>
      </c>
      <c r="P139" s="78" t="s">
        <v>698</v>
      </c>
    </row>
    <row r="140" spans="1:16" x14ac:dyDescent="0.2">
      <c r="A140" s="67" t="str">
        <f t="shared" si="12"/>
        <v>IBVS 5155 </v>
      </c>
      <c r="B140" s="2" t="str">
        <f t="shared" si="13"/>
        <v>I</v>
      </c>
      <c r="C140" s="67">
        <f t="shared" si="14"/>
        <v>49749.347999999998</v>
      </c>
      <c r="D140" t="str">
        <f t="shared" si="15"/>
        <v>vis</v>
      </c>
      <c r="E140">
        <f>VLOOKUP(C140,Active!C$21:E$972,3,FALSE)</f>
        <v>1551.038538237085</v>
      </c>
      <c r="F140" s="2" t="s">
        <v>128</v>
      </c>
      <c r="G140" t="str">
        <f t="shared" si="16"/>
        <v>49749.3480</v>
      </c>
      <c r="H140" s="67">
        <f t="shared" si="17"/>
        <v>1551</v>
      </c>
      <c r="I140" s="76" t="s">
        <v>699</v>
      </c>
      <c r="J140" s="77" t="s">
        <v>700</v>
      </c>
      <c r="K140" s="76">
        <v>1551</v>
      </c>
      <c r="L140" s="76" t="s">
        <v>701</v>
      </c>
      <c r="M140" s="77" t="s">
        <v>277</v>
      </c>
      <c r="N140" s="77" t="s">
        <v>278</v>
      </c>
      <c r="O140" s="78" t="s">
        <v>619</v>
      </c>
      <c r="P140" s="79" t="s">
        <v>620</v>
      </c>
    </row>
    <row r="141" spans="1:16" x14ac:dyDescent="0.2">
      <c r="A141" s="67" t="str">
        <f t="shared" si="12"/>
        <v> BBS 113 </v>
      </c>
      <c r="B141" s="2" t="str">
        <f t="shared" si="13"/>
        <v>I</v>
      </c>
      <c r="C141" s="67">
        <f t="shared" si="14"/>
        <v>49798.345999999998</v>
      </c>
      <c r="D141" t="str">
        <f t="shared" si="15"/>
        <v>vis</v>
      </c>
      <c r="E141">
        <f>VLOOKUP(C141,Active!C$21:E$972,3,FALSE)</f>
        <v>1567.0340295442904</v>
      </c>
      <c r="F141" s="2" t="s">
        <v>128</v>
      </c>
      <c r="G141" t="str">
        <f t="shared" si="16"/>
        <v>49798.346</v>
      </c>
      <c r="H141" s="67">
        <f t="shared" si="17"/>
        <v>1567</v>
      </c>
      <c r="I141" s="76" t="s">
        <v>702</v>
      </c>
      <c r="J141" s="77" t="s">
        <v>703</v>
      </c>
      <c r="K141" s="76">
        <v>1567</v>
      </c>
      <c r="L141" s="76" t="s">
        <v>704</v>
      </c>
      <c r="M141" s="77" t="s">
        <v>248</v>
      </c>
      <c r="N141" s="77"/>
      <c r="O141" s="78" t="s">
        <v>705</v>
      </c>
      <c r="P141" s="78" t="s">
        <v>706</v>
      </c>
    </row>
    <row r="142" spans="1:16" x14ac:dyDescent="0.2">
      <c r="A142" s="67" t="str">
        <f t="shared" si="12"/>
        <v>BAVM 79 </v>
      </c>
      <c r="B142" s="2" t="str">
        <f t="shared" si="13"/>
        <v>I</v>
      </c>
      <c r="C142" s="67">
        <f t="shared" si="14"/>
        <v>49798.349000000002</v>
      </c>
      <c r="D142" t="str">
        <f t="shared" si="15"/>
        <v>vis</v>
      </c>
      <c r="E142">
        <f>VLOOKUP(C142,Active!C$21:E$972,3,FALSE)</f>
        <v>1567.0350089000599</v>
      </c>
      <c r="F142" s="2" t="s">
        <v>128</v>
      </c>
      <c r="G142" t="str">
        <f t="shared" si="16"/>
        <v>49798.349</v>
      </c>
      <c r="H142" s="67">
        <f t="shared" si="17"/>
        <v>1567</v>
      </c>
      <c r="I142" s="76" t="s">
        <v>707</v>
      </c>
      <c r="J142" s="77" t="s">
        <v>708</v>
      </c>
      <c r="K142" s="76">
        <v>1567</v>
      </c>
      <c r="L142" s="76" t="s">
        <v>709</v>
      </c>
      <c r="M142" s="77" t="s">
        <v>248</v>
      </c>
      <c r="N142" s="77"/>
      <c r="O142" s="78" t="s">
        <v>585</v>
      </c>
      <c r="P142" s="79" t="s">
        <v>710</v>
      </c>
    </row>
    <row r="143" spans="1:16" x14ac:dyDescent="0.2">
      <c r="A143" s="67" t="str">
        <f t="shared" si="12"/>
        <v>BAVM 93 </v>
      </c>
      <c r="B143" s="2" t="str">
        <f t="shared" si="13"/>
        <v>I</v>
      </c>
      <c r="C143" s="67">
        <f t="shared" si="14"/>
        <v>49798.364999999998</v>
      </c>
      <c r="D143" t="str">
        <f t="shared" si="15"/>
        <v>vis</v>
      </c>
      <c r="E143">
        <f>VLOOKUP(C143,Active!C$21:E$972,3,FALSE)</f>
        <v>1567.0402321308213</v>
      </c>
      <c r="F143" s="2" t="s">
        <v>128</v>
      </c>
      <c r="G143" t="str">
        <f t="shared" si="16"/>
        <v>49798.365</v>
      </c>
      <c r="H143" s="67">
        <f t="shared" si="17"/>
        <v>1567</v>
      </c>
      <c r="I143" s="76" t="s">
        <v>711</v>
      </c>
      <c r="J143" s="77" t="s">
        <v>712</v>
      </c>
      <c r="K143" s="76">
        <v>1567</v>
      </c>
      <c r="L143" s="76" t="s">
        <v>713</v>
      </c>
      <c r="M143" s="77" t="s">
        <v>248</v>
      </c>
      <c r="N143" s="77"/>
      <c r="O143" s="78" t="s">
        <v>654</v>
      </c>
      <c r="P143" s="79" t="s">
        <v>714</v>
      </c>
    </row>
    <row r="144" spans="1:16" x14ac:dyDescent="0.2">
      <c r="A144" s="67" t="str">
        <f t="shared" si="12"/>
        <v>IBVS 4534 </v>
      </c>
      <c r="B144" s="2" t="str">
        <f t="shared" si="13"/>
        <v>I</v>
      </c>
      <c r="C144" s="67">
        <f t="shared" si="14"/>
        <v>49964.459600000002</v>
      </c>
      <c r="D144" t="str">
        <f t="shared" si="15"/>
        <v>vis</v>
      </c>
      <c r="E144">
        <f>VLOOKUP(C144,Active!C$21:E$972,3,FALSE)</f>
        <v>1621.2621336466759</v>
      </c>
      <c r="F144" s="2" t="s">
        <v>128</v>
      </c>
      <c r="G144" t="str">
        <f t="shared" si="16"/>
        <v>49964.4596</v>
      </c>
      <c r="H144" s="67">
        <f t="shared" si="17"/>
        <v>1621</v>
      </c>
      <c r="I144" s="76" t="s">
        <v>715</v>
      </c>
      <c r="J144" s="77" t="s">
        <v>716</v>
      </c>
      <c r="K144" s="76">
        <v>1621</v>
      </c>
      <c r="L144" s="76" t="s">
        <v>717</v>
      </c>
      <c r="M144" s="77" t="s">
        <v>277</v>
      </c>
      <c r="N144" s="77" t="s">
        <v>718</v>
      </c>
      <c r="O144" s="78" t="s">
        <v>719</v>
      </c>
      <c r="P144" s="79" t="s">
        <v>720</v>
      </c>
    </row>
    <row r="145" spans="1:16" x14ac:dyDescent="0.2">
      <c r="A145" s="67" t="str">
        <f t="shared" si="12"/>
        <v>BAVM 93 </v>
      </c>
      <c r="B145" s="2" t="str">
        <f t="shared" si="13"/>
        <v>I</v>
      </c>
      <c r="C145" s="67">
        <f t="shared" si="14"/>
        <v>50095.499000000003</v>
      </c>
      <c r="D145" t="str">
        <f t="shared" si="15"/>
        <v>vis</v>
      </c>
      <c r="E145">
        <f>VLOOKUP(C145,Active!C$21:E$972,3,FALSE)</f>
        <v>1664.0401977227905</v>
      </c>
      <c r="F145" s="2" t="s">
        <v>128</v>
      </c>
      <c r="G145" t="str">
        <f t="shared" si="16"/>
        <v>50095.499</v>
      </c>
      <c r="H145" s="67">
        <f t="shared" si="17"/>
        <v>1664</v>
      </c>
      <c r="I145" s="76" t="s">
        <v>721</v>
      </c>
      <c r="J145" s="77" t="s">
        <v>722</v>
      </c>
      <c r="K145" s="76">
        <v>1664</v>
      </c>
      <c r="L145" s="76" t="s">
        <v>713</v>
      </c>
      <c r="M145" s="77" t="s">
        <v>248</v>
      </c>
      <c r="N145" s="77"/>
      <c r="O145" s="78" t="s">
        <v>723</v>
      </c>
      <c r="P145" s="79" t="s">
        <v>714</v>
      </c>
    </row>
    <row r="146" spans="1:16" x14ac:dyDescent="0.2">
      <c r="A146" s="67" t="str">
        <f t="shared" si="12"/>
        <v>IBVS 5155 </v>
      </c>
      <c r="B146" s="2" t="str">
        <f t="shared" si="13"/>
        <v>I</v>
      </c>
      <c r="C146" s="67">
        <f t="shared" si="14"/>
        <v>50098.563999999998</v>
      </c>
      <c r="D146" t="str">
        <f t="shared" si="15"/>
        <v>vis</v>
      </c>
      <c r="E146">
        <f>VLOOKUP(C146,Active!C$21:E$972,3,FALSE)</f>
        <v>1665.0407728657863</v>
      </c>
      <c r="F146" s="2" t="s">
        <v>128</v>
      </c>
      <c r="G146" t="str">
        <f t="shared" si="16"/>
        <v>50098.5640</v>
      </c>
      <c r="H146" s="67">
        <f t="shared" si="17"/>
        <v>1665</v>
      </c>
      <c r="I146" s="76" t="s">
        <v>724</v>
      </c>
      <c r="J146" s="77" t="s">
        <v>725</v>
      </c>
      <c r="K146" s="76">
        <v>1665</v>
      </c>
      <c r="L146" s="76" t="s">
        <v>726</v>
      </c>
      <c r="M146" s="77" t="s">
        <v>277</v>
      </c>
      <c r="N146" s="77" t="s">
        <v>278</v>
      </c>
      <c r="O146" s="78" t="s">
        <v>619</v>
      </c>
      <c r="P146" s="79" t="s">
        <v>620</v>
      </c>
    </row>
    <row r="147" spans="1:16" x14ac:dyDescent="0.2">
      <c r="A147" s="67" t="str">
        <f t="shared" si="12"/>
        <v>BAVM 93 </v>
      </c>
      <c r="B147" s="2" t="str">
        <f t="shared" si="13"/>
        <v>I</v>
      </c>
      <c r="C147" s="67">
        <f t="shared" si="14"/>
        <v>50098.563999999998</v>
      </c>
      <c r="D147" t="str">
        <f t="shared" si="15"/>
        <v>vis</v>
      </c>
      <c r="E147">
        <f>VLOOKUP(C147,Active!C$21:E$972,3,FALSE)</f>
        <v>1665.0407728657863</v>
      </c>
      <c r="F147" s="2" t="s">
        <v>128</v>
      </c>
      <c r="G147" t="str">
        <f t="shared" si="16"/>
        <v>50098.564</v>
      </c>
      <c r="H147" s="67">
        <f t="shared" si="17"/>
        <v>1665</v>
      </c>
      <c r="I147" s="76" t="s">
        <v>727</v>
      </c>
      <c r="J147" s="77" t="s">
        <v>725</v>
      </c>
      <c r="K147" s="76">
        <v>1665</v>
      </c>
      <c r="L147" s="76" t="s">
        <v>728</v>
      </c>
      <c r="M147" s="77" t="s">
        <v>248</v>
      </c>
      <c r="N147" s="77"/>
      <c r="O147" s="78" t="s">
        <v>723</v>
      </c>
      <c r="P147" s="79" t="s">
        <v>714</v>
      </c>
    </row>
    <row r="148" spans="1:16" x14ac:dyDescent="0.2">
      <c r="A148" s="67" t="str">
        <f t="shared" si="12"/>
        <v>BAVM 93 </v>
      </c>
      <c r="B148" s="2" t="str">
        <f t="shared" si="13"/>
        <v>I</v>
      </c>
      <c r="C148" s="67">
        <f t="shared" si="14"/>
        <v>50138.381999999998</v>
      </c>
      <c r="D148" t="str">
        <f t="shared" si="15"/>
        <v>vis</v>
      </c>
      <c r="E148">
        <f>VLOOKUP(C148,Active!C$21:E$972,3,FALSE)</f>
        <v>1678.0394355228395</v>
      </c>
      <c r="F148" s="2" t="s">
        <v>128</v>
      </c>
      <c r="G148" t="str">
        <f t="shared" si="16"/>
        <v>50138.382</v>
      </c>
      <c r="H148" s="67">
        <f t="shared" si="17"/>
        <v>1678</v>
      </c>
      <c r="I148" s="76" t="s">
        <v>729</v>
      </c>
      <c r="J148" s="77" t="s">
        <v>730</v>
      </c>
      <c r="K148" s="76">
        <v>1678</v>
      </c>
      <c r="L148" s="76" t="s">
        <v>731</v>
      </c>
      <c r="M148" s="77" t="s">
        <v>248</v>
      </c>
      <c r="N148" s="77"/>
      <c r="O148" s="78" t="s">
        <v>585</v>
      </c>
      <c r="P148" s="79" t="s">
        <v>714</v>
      </c>
    </row>
    <row r="149" spans="1:16" x14ac:dyDescent="0.2">
      <c r="A149" s="67" t="str">
        <f t="shared" si="12"/>
        <v>IBVS 5155 </v>
      </c>
      <c r="B149" s="2" t="str">
        <f t="shared" si="13"/>
        <v>I</v>
      </c>
      <c r="C149" s="67">
        <f t="shared" si="14"/>
        <v>50141.445</v>
      </c>
      <c r="D149" t="str">
        <f t="shared" si="15"/>
        <v>vis</v>
      </c>
      <c r="E149">
        <f>VLOOKUP(C149,Active!C$21:E$972,3,FALSE)</f>
        <v>1679.0393577619923</v>
      </c>
      <c r="F149" s="2" t="s">
        <v>128</v>
      </c>
      <c r="G149" t="str">
        <f t="shared" si="16"/>
        <v>50141.4450</v>
      </c>
      <c r="H149" s="67">
        <f t="shared" si="17"/>
        <v>1679</v>
      </c>
      <c r="I149" s="76" t="s">
        <v>732</v>
      </c>
      <c r="J149" s="77" t="s">
        <v>733</v>
      </c>
      <c r="K149" s="76">
        <v>1679</v>
      </c>
      <c r="L149" s="76" t="s">
        <v>734</v>
      </c>
      <c r="M149" s="77" t="s">
        <v>277</v>
      </c>
      <c r="N149" s="77" t="s">
        <v>278</v>
      </c>
      <c r="O149" s="78" t="s">
        <v>619</v>
      </c>
      <c r="P149" s="79" t="s">
        <v>620</v>
      </c>
    </row>
    <row r="150" spans="1:16" x14ac:dyDescent="0.2">
      <c r="A150" s="67" t="str">
        <f t="shared" si="12"/>
        <v>BAVM 99 </v>
      </c>
      <c r="B150" s="2" t="str">
        <f t="shared" si="13"/>
        <v>I</v>
      </c>
      <c r="C150" s="67">
        <f t="shared" si="14"/>
        <v>50141.446499999998</v>
      </c>
      <c r="D150" t="str">
        <f t="shared" si="15"/>
        <v>vis</v>
      </c>
      <c r="E150">
        <f>VLOOKUP(C150,Active!C$21:E$972,3,FALSE)</f>
        <v>1679.0398474398758</v>
      </c>
      <c r="F150" s="2" t="s">
        <v>128</v>
      </c>
      <c r="G150" t="str">
        <f t="shared" si="16"/>
        <v>50141.4465</v>
      </c>
      <c r="H150" s="67">
        <f t="shared" si="17"/>
        <v>1679</v>
      </c>
      <c r="I150" s="76" t="s">
        <v>735</v>
      </c>
      <c r="J150" s="77" t="s">
        <v>736</v>
      </c>
      <c r="K150" s="76">
        <v>1679</v>
      </c>
      <c r="L150" s="76" t="s">
        <v>737</v>
      </c>
      <c r="M150" s="77" t="s">
        <v>277</v>
      </c>
      <c r="N150" s="77" t="s">
        <v>738</v>
      </c>
      <c r="O150" s="78" t="s">
        <v>723</v>
      </c>
      <c r="P150" s="79" t="s">
        <v>739</v>
      </c>
    </row>
    <row r="151" spans="1:16" x14ac:dyDescent="0.2">
      <c r="A151" s="67" t="str">
        <f t="shared" si="12"/>
        <v>IBVS 4340 </v>
      </c>
      <c r="B151" s="2" t="str">
        <f t="shared" si="13"/>
        <v>I</v>
      </c>
      <c r="C151" s="67">
        <f t="shared" si="14"/>
        <v>50141.451500000003</v>
      </c>
      <c r="D151" t="str">
        <f t="shared" si="15"/>
        <v>vis</v>
      </c>
      <c r="E151">
        <f>VLOOKUP(C151,Active!C$21:E$972,3,FALSE)</f>
        <v>1679.0414796994905</v>
      </c>
      <c r="F151" s="2" t="s">
        <v>128</v>
      </c>
      <c r="G151" t="str">
        <f t="shared" si="16"/>
        <v>50141.4515</v>
      </c>
      <c r="H151" s="67">
        <f t="shared" si="17"/>
        <v>1679</v>
      </c>
      <c r="I151" s="76" t="s">
        <v>740</v>
      </c>
      <c r="J151" s="77" t="s">
        <v>741</v>
      </c>
      <c r="K151" s="76">
        <v>1679</v>
      </c>
      <c r="L151" s="76" t="s">
        <v>742</v>
      </c>
      <c r="M151" s="77" t="s">
        <v>277</v>
      </c>
      <c r="N151" s="77" t="s">
        <v>71</v>
      </c>
      <c r="O151" s="78" t="s">
        <v>743</v>
      </c>
      <c r="P151" s="79" t="s">
        <v>744</v>
      </c>
    </row>
    <row r="152" spans="1:16" x14ac:dyDescent="0.2">
      <c r="A152" s="67" t="str">
        <f t="shared" si="12"/>
        <v>IBVS 4340 </v>
      </c>
      <c r="B152" s="2" t="str">
        <f t="shared" si="13"/>
        <v>I</v>
      </c>
      <c r="C152" s="67">
        <f t="shared" si="14"/>
        <v>50141.4519</v>
      </c>
      <c r="D152" t="str">
        <f t="shared" si="15"/>
        <v>vis</v>
      </c>
      <c r="E152">
        <f>VLOOKUP(C152,Active!C$21:E$972,3,FALSE)</f>
        <v>1679.0416102802587</v>
      </c>
      <c r="F152" s="2" t="s">
        <v>128</v>
      </c>
      <c r="G152" t="str">
        <f t="shared" si="16"/>
        <v>50141.4519</v>
      </c>
      <c r="H152" s="67">
        <f t="shared" si="17"/>
        <v>1679</v>
      </c>
      <c r="I152" s="76" t="s">
        <v>745</v>
      </c>
      <c r="J152" s="77" t="s">
        <v>741</v>
      </c>
      <c r="K152" s="76">
        <v>1679</v>
      </c>
      <c r="L152" s="76" t="s">
        <v>746</v>
      </c>
      <c r="M152" s="77" t="s">
        <v>277</v>
      </c>
      <c r="N152" s="77" t="s">
        <v>747</v>
      </c>
      <c r="O152" s="78" t="s">
        <v>743</v>
      </c>
      <c r="P152" s="79" t="s">
        <v>744</v>
      </c>
    </row>
    <row r="153" spans="1:16" x14ac:dyDescent="0.2">
      <c r="A153" s="67" t="str">
        <f t="shared" si="12"/>
        <v>BAVM 128 </v>
      </c>
      <c r="B153" s="2" t="str">
        <f t="shared" si="13"/>
        <v>I</v>
      </c>
      <c r="C153" s="67">
        <f t="shared" si="14"/>
        <v>50190.459600000002</v>
      </c>
      <c r="D153" t="str">
        <f t="shared" si="15"/>
        <v>vis</v>
      </c>
      <c r="E153">
        <f>VLOOKUP(C153,Active!C$21:E$972,3,FALSE)</f>
        <v>1695.0402681711148</v>
      </c>
      <c r="F153" s="2" t="s">
        <v>128</v>
      </c>
      <c r="G153" t="str">
        <f t="shared" si="16"/>
        <v>50190.4596</v>
      </c>
      <c r="H153" s="67">
        <f t="shared" si="17"/>
        <v>1695</v>
      </c>
      <c r="I153" s="76" t="s">
        <v>748</v>
      </c>
      <c r="J153" s="77" t="s">
        <v>749</v>
      </c>
      <c r="K153" s="76">
        <v>1695</v>
      </c>
      <c r="L153" s="76" t="s">
        <v>750</v>
      </c>
      <c r="M153" s="77" t="s">
        <v>277</v>
      </c>
      <c r="N153" s="77" t="s">
        <v>738</v>
      </c>
      <c r="O153" s="78" t="s">
        <v>751</v>
      </c>
      <c r="P153" s="79" t="s">
        <v>752</v>
      </c>
    </row>
    <row r="154" spans="1:16" x14ac:dyDescent="0.2">
      <c r="A154" s="67" t="str">
        <f t="shared" si="12"/>
        <v>BAVM 128 </v>
      </c>
      <c r="B154" s="2" t="str">
        <f t="shared" si="13"/>
        <v>I</v>
      </c>
      <c r="C154" s="67">
        <f t="shared" si="14"/>
        <v>50193.524400000002</v>
      </c>
      <c r="D154" t="str">
        <f t="shared" si="15"/>
        <v>vis</v>
      </c>
      <c r="E154">
        <f>VLOOKUP(C154,Active!C$21:E$972,3,FALSE)</f>
        <v>1696.0407780237276</v>
      </c>
      <c r="F154" s="2" t="s">
        <v>128</v>
      </c>
      <c r="G154" t="str">
        <f t="shared" si="16"/>
        <v>50193.5244</v>
      </c>
      <c r="H154" s="67">
        <f t="shared" si="17"/>
        <v>1696</v>
      </c>
      <c r="I154" s="76" t="s">
        <v>753</v>
      </c>
      <c r="J154" s="77" t="s">
        <v>754</v>
      </c>
      <c r="K154" s="76">
        <v>1696</v>
      </c>
      <c r="L154" s="76" t="s">
        <v>726</v>
      </c>
      <c r="M154" s="77" t="s">
        <v>277</v>
      </c>
      <c r="N154" s="77" t="s">
        <v>738</v>
      </c>
      <c r="O154" s="78" t="s">
        <v>751</v>
      </c>
      <c r="P154" s="79" t="s">
        <v>752</v>
      </c>
    </row>
    <row r="155" spans="1:16" x14ac:dyDescent="0.2">
      <c r="A155" s="67" t="str">
        <f t="shared" si="12"/>
        <v>IBVS 4534 </v>
      </c>
      <c r="B155" s="2" t="str">
        <f t="shared" si="13"/>
        <v>I</v>
      </c>
      <c r="C155" s="67">
        <f t="shared" si="14"/>
        <v>50193.5288</v>
      </c>
      <c r="D155" t="str">
        <f t="shared" si="15"/>
        <v>vis</v>
      </c>
      <c r="E155">
        <f>VLOOKUP(C155,Active!C$21:E$972,3,FALSE)</f>
        <v>1696.0422144121869</v>
      </c>
      <c r="F155" s="2" t="s">
        <v>128</v>
      </c>
      <c r="G155" t="str">
        <f t="shared" si="16"/>
        <v>50193.5288</v>
      </c>
      <c r="H155" s="67">
        <f t="shared" si="17"/>
        <v>1696</v>
      </c>
      <c r="I155" s="76" t="s">
        <v>755</v>
      </c>
      <c r="J155" s="77" t="s">
        <v>756</v>
      </c>
      <c r="K155" s="76">
        <v>1696</v>
      </c>
      <c r="L155" s="76" t="s">
        <v>757</v>
      </c>
      <c r="M155" s="77" t="s">
        <v>277</v>
      </c>
      <c r="N155" s="77" t="s">
        <v>278</v>
      </c>
      <c r="O155" s="78" t="s">
        <v>719</v>
      </c>
      <c r="P155" s="79" t="s">
        <v>720</v>
      </c>
    </row>
    <row r="156" spans="1:16" x14ac:dyDescent="0.2">
      <c r="A156" s="67" t="str">
        <f t="shared" si="12"/>
        <v>BAVM 128 </v>
      </c>
      <c r="B156" s="2" t="str">
        <f t="shared" si="13"/>
        <v>I</v>
      </c>
      <c r="C156" s="67">
        <f t="shared" si="14"/>
        <v>50239.473299999998</v>
      </c>
      <c r="D156" t="str">
        <f t="shared" si="15"/>
        <v>vis</v>
      </c>
      <c r="E156">
        <f>VLOOKUP(C156,Active!C$21:E$972,3,FALSE)</f>
        <v>1711.040884773505</v>
      </c>
      <c r="F156" s="2" t="s">
        <v>128</v>
      </c>
      <c r="G156" t="str">
        <f t="shared" si="16"/>
        <v>50239.4733</v>
      </c>
      <c r="H156" s="67">
        <f t="shared" si="17"/>
        <v>1711</v>
      </c>
      <c r="I156" s="76" t="s">
        <v>758</v>
      </c>
      <c r="J156" s="77" t="s">
        <v>759</v>
      </c>
      <c r="K156" s="76">
        <v>1711</v>
      </c>
      <c r="L156" s="76" t="s">
        <v>760</v>
      </c>
      <c r="M156" s="77" t="s">
        <v>277</v>
      </c>
      <c r="N156" s="77" t="s">
        <v>738</v>
      </c>
      <c r="O156" s="78" t="s">
        <v>723</v>
      </c>
      <c r="P156" s="79" t="s">
        <v>752</v>
      </c>
    </row>
    <row r="157" spans="1:16" x14ac:dyDescent="0.2">
      <c r="A157" s="67" t="str">
        <f t="shared" si="12"/>
        <v>IBVS 5155 </v>
      </c>
      <c r="B157" s="2" t="str">
        <f t="shared" si="13"/>
        <v>I</v>
      </c>
      <c r="C157" s="67">
        <f t="shared" si="14"/>
        <v>50475.349699999999</v>
      </c>
      <c r="D157" t="str">
        <f t="shared" si="15"/>
        <v>vis</v>
      </c>
      <c r="E157">
        <f>VLOOKUP(C157,Active!C$21:E$972,3,FALSE)</f>
        <v>1788.0431890670468</v>
      </c>
      <c r="F157" s="2" t="s">
        <v>128</v>
      </c>
      <c r="G157" t="str">
        <f t="shared" si="16"/>
        <v>50475.3497</v>
      </c>
      <c r="H157" s="67">
        <f t="shared" si="17"/>
        <v>1788</v>
      </c>
      <c r="I157" s="76" t="s">
        <v>761</v>
      </c>
      <c r="J157" s="77" t="s">
        <v>762</v>
      </c>
      <c r="K157" s="76">
        <v>1788</v>
      </c>
      <c r="L157" s="76" t="s">
        <v>763</v>
      </c>
      <c r="M157" s="77" t="s">
        <v>277</v>
      </c>
      <c r="N157" s="77" t="s">
        <v>278</v>
      </c>
      <c r="O157" s="78" t="s">
        <v>619</v>
      </c>
      <c r="P157" s="79" t="s">
        <v>620</v>
      </c>
    </row>
    <row r="158" spans="1:16" x14ac:dyDescent="0.2">
      <c r="A158" s="67" t="str">
        <f t="shared" si="12"/>
        <v>IBVS 5155 </v>
      </c>
      <c r="B158" s="2" t="str">
        <f t="shared" si="13"/>
        <v>I</v>
      </c>
      <c r="C158" s="67">
        <f t="shared" si="14"/>
        <v>50478.413699999997</v>
      </c>
      <c r="D158" t="str">
        <f t="shared" si="15"/>
        <v>vis</v>
      </c>
      <c r="E158">
        <f>VLOOKUP(C158,Active!C$21:E$972,3,FALSE)</f>
        <v>1789.0434377581209</v>
      </c>
      <c r="F158" s="2" t="s">
        <v>128</v>
      </c>
      <c r="G158" t="str">
        <f t="shared" si="16"/>
        <v>50478.4137</v>
      </c>
      <c r="H158" s="67">
        <f t="shared" si="17"/>
        <v>1789</v>
      </c>
      <c r="I158" s="76" t="s">
        <v>764</v>
      </c>
      <c r="J158" s="77" t="s">
        <v>765</v>
      </c>
      <c r="K158" s="76">
        <v>1789</v>
      </c>
      <c r="L158" s="76" t="s">
        <v>766</v>
      </c>
      <c r="M158" s="77" t="s">
        <v>277</v>
      </c>
      <c r="N158" s="77" t="s">
        <v>278</v>
      </c>
      <c r="O158" s="78" t="s">
        <v>619</v>
      </c>
      <c r="P158" s="79" t="s">
        <v>620</v>
      </c>
    </row>
    <row r="159" spans="1:16" x14ac:dyDescent="0.2">
      <c r="A159" s="67" t="str">
        <f t="shared" si="12"/>
        <v>IBVS 5155 </v>
      </c>
      <c r="B159" s="2" t="str">
        <f t="shared" si="13"/>
        <v>I</v>
      </c>
      <c r="C159" s="67">
        <f t="shared" si="14"/>
        <v>50962.414900000003</v>
      </c>
      <c r="D159" t="str">
        <f t="shared" si="15"/>
        <v>vis</v>
      </c>
      <c r="E159">
        <f>VLOOKUP(C159,Active!C$21:E$972,3,FALSE)</f>
        <v>1947.0465600748921</v>
      </c>
      <c r="F159" s="2" t="s">
        <v>128</v>
      </c>
      <c r="G159" t="str">
        <f t="shared" si="16"/>
        <v>50962.4149</v>
      </c>
      <c r="H159" s="67">
        <f t="shared" si="17"/>
        <v>1947</v>
      </c>
      <c r="I159" s="76" t="s">
        <v>767</v>
      </c>
      <c r="J159" s="77" t="s">
        <v>768</v>
      </c>
      <c r="K159" s="76">
        <v>1947</v>
      </c>
      <c r="L159" s="76" t="s">
        <v>769</v>
      </c>
      <c r="M159" s="77" t="s">
        <v>277</v>
      </c>
      <c r="N159" s="77" t="s">
        <v>278</v>
      </c>
      <c r="O159" s="78" t="s">
        <v>619</v>
      </c>
      <c r="P159" s="79" t="s">
        <v>620</v>
      </c>
    </row>
    <row r="160" spans="1:16" x14ac:dyDescent="0.2">
      <c r="A160" s="67" t="str">
        <f t="shared" si="12"/>
        <v>IBVS 5380 </v>
      </c>
      <c r="B160" s="2" t="str">
        <f t="shared" si="13"/>
        <v>I</v>
      </c>
      <c r="C160" s="67">
        <f t="shared" si="14"/>
        <v>52365.397299999997</v>
      </c>
      <c r="D160" t="str">
        <f t="shared" si="15"/>
        <v>vis</v>
      </c>
      <c r="E160">
        <f>VLOOKUP(C160,Active!C$21:E$972,3,FALSE)</f>
        <v>2405.0528620333862</v>
      </c>
      <c r="F160" s="2" t="s">
        <v>128</v>
      </c>
      <c r="G160" t="str">
        <f t="shared" si="16"/>
        <v>52365.3973</v>
      </c>
      <c r="H160" s="67">
        <f t="shared" si="17"/>
        <v>2405</v>
      </c>
      <c r="I160" s="76" t="s">
        <v>770</v>
      </c>
      <c r="J160" s="77" t="s">
        <v>771</v>
      </c>
      <c r="K160" s="76">
        <v>2405</v>
      </c>
      <c r="L160" s="76" t="s">
        <v>772</v>
      </c>
      <c r="M160" s="77" t="s">
        <v>277</v>
      </c>
      <c r="N160" s="77" t="s">
        <v>718</v>
      </c>
      <c r="O160" s="78" t="s">
        <v>773</v>
      </c>
      <c r="P160" s="79" t="s">
        <v>774</v>
      </c>
    </row>
    <row r="161" spans="1:16" x14ac:dyDescent="0.2">
      <c r="A161" s="67" t="str">
        <f t="shared" si="12"/>
        <v>BAVM 158 </v>
      </c>
      <c r="B161" s="2" t="str">
        <f t="shared" si="13"/>
        <v>I</v>
      </c>
      <c r="C161" s="67">
        <f t="shared" si="14"/>
        <v>52567.576999999997</v>
      </c>
      <c r="D161" t="str">
        <f t="shared" si="15"/>
        <v>vis</v>
      </c>
      <c r="E161">
        <f>VLOOKUP(C161,Active!C$21:E$972,3,FALSE)</f>
        <v>2471.0548138241415</v>
      </c>
      <c r="F161" s="2" t="s">
        <v>128</v>
      </c>
      <c r="G161" t="str">
        <f t="shared" si="16"/>
        <v>52567.5770</v>
      </c>
      <c r="H161" s="67">
        <f t="shared" si="17"/>
        <v>2471</v>
      </c>
      <c r="I161" s="76" t="s">
        <v>775</v>
      </c>
      <c r="J161" s="77" t="s">
        <v>776</v>
      </c>
      <c r="K161" s="76">
        <v>2471</v>
      </c>
      <c r="L161" s="76" t="s">
        <v>777</v>
      </c>
      <c r="M161" s="77" t="s">
        <v>277</v>
      </c>
      <c r="N161" s="77" t="s">
        <v>738</v>
      </c>
      <c r="O161" s="78" t="s">
        <v>778</v>
      </c>
      <c r="P161" s="79" t="s">
        <v>779</v>
      </c>
    </row>
    <row r="162" spans="1:16" x14ac:dyDescent="0.2">
      <c r="A162" s="67" t="str">
        <f t="shared" si="12"/>
        <v> BBS 129 </v>
      </c>
      <c r="B162" s="2" t="str">
        <f t="shared" si="13"/>
        <v>I</v>
      </c>
      <c r="C162" s="67">
        <f t="shared" si="14"/>
        <v>52610.476000000002</v>
      </c>
      <c r="D162" t="str">
        <f t="shared" si="15"/>
        <v>vis</v>
      </c>
      <c r="E162">
        <f>VLOOKUP(C162,Active!C$21:E$972,3,FALSE)</f>
        <v>2485.059274854957</v>
      </c>
      <c r="F162" s="2" t="s">
        <v>128</v>
      </c>
      <c r="G162" t="str">
        <f t="shared" si="16"/>
        <v>52610.476</v>
      </c>
      <c r="H162" s="67">
        <f t="shared" si="17"/>
        <v>2485</v>
      </c>
      <c r="I162" s="76" t="s">
        <v>780</v>
      </c>
      <c r="J162" s="77" t="s">
        <v>781</v>
      </c>
      <c r="K162" s="76">
        <v>2485</v>
      </c>
      <c r="L162" s="76" t="s">
        <v>782</v>
      </c>
      <c r="M162" s="77" t="s">
        <v>248</v>
      </c>
      <c r="N162" s="77"/>
      <c r="O162" s="78" t="s">
        <v>783</v>
      </c>
      <c r="P162" s="78" t="s">
        <v>784</v>
      </c>
    </row>
    <row r="163" spans="1:16" x14ac:dyDescent="0.2">
      <c r="A163" s="67" t="str">
        <f t="shared" si="12"/>
        <v>IBVS 5494 </v>
      </c>
      <c r="B163" s="2" t="str">
        <f t="shared" si="13"/>
        <v>I</v>
      </c>
      <c r="C163" s="67">
        <f t="shared" si="14"/>
        <v>52702.357900000003</v>
      </c>
      <c r="D163" t="str">
        <f t="shared" si="15"/>
        <v>vis</v>
      </c>
      <c r="E163">
        <f>VLOOKUP(C163,Active!C$21:E$972,3,FALSE)</f>
        <v>2515.0542977689438</v>
      </c>
      <c r="F163" s="2" t="s">
        <v>128</v>
      </c>
      <c r="G163" t="str">
        <f t="shared" si="16"/>
        <v>52702.3579</v>
      </c>
      <c r="H163" s="67">
        <f t="shared" si="17"/>
        <v>2515</v>
      </c>
      <c r="I163" s="76" t="s">
        <v>785</v>
      </c>
      <c r="J163" s="77" t="s">
        <v>786</v>
      </c>
      <c r="K163" s="76">
        <v>2515</v>
      </c>
      <c r="L163" s="76" t="s">
        <v>787</v>
      </c>
      <c r="M163" s="77" t="s">
        <v>277</v>
      </c>
      <c r="N163" s="77" t="s">
        <v>278</v>
      </c>
      <c r="O163" s="78" t="s">
        <v>773</v>
      </c>
      <c r="P163" s="79" t="s">
        <v>788</v>
      </c>
    </row>
    <row r="164" spans="1:16" x14ac:dyDescent="0.2">
      <c r="A164" s="67" t="str">
        <f t="shared" si="12"/>
        <v> BBS 129 </v>
      </c>
      <c r="B164" s="2" t="str">
        <f t="shared" si="13"/>
        <v>I</v>
      </c>
      <c r="C164" s="67">
        <f t="shared" si="14"/>
        <v>52708.476000000002</v>
      </c>
      <c r="D164" t="str">
        <f t="shared" si="15"/>
        <v>vis</v>
      </c>
      <c r="E164">
        <f>VLOOKUP(C164,Active!C$21:E$972,3,FALSE)</f>
        <v>2517.0515632770589</v>
      </c>
      <c r="F164" s="2" t="s">
        <v>128</v>
      </c>
      <c r="G164" t="str">
        <f t="shared" si="16"/>
        <v>52708.476</v>
      </c>
      <c r="H164" s="67">
        <f t="shared" si="17"/>
        <v>2517</v>
      </c>
      <c r="I164" s="76" t="s">
        <v>789</v>
      </c>
      <c r="J164" s="77" t="s">
        <v>790</v>
      </c>
      <c r="K164" s="76">
        <v>2517</v>
      </c>
      <c r="L164" s="76" t="s">
        <v>791</v>
      </c>
      <c r="M164" s="77" t="s">
        <v>248</v>
      </c>
      <c r="N164" s="77"/>
      <c r="O164" s="78" t="s">
        <v>792</v>
      </c>
      <c r="P164" s="78" t="s">
        <v>784</v>
      </c>
    </row>
    <row r="165" spans="1:16" ht="25.5" x14ac:dyDescent="0.2">
      <c r="A165" s="67" t="str">
        <f t="shared" si="12"/>
        <v>JAAVSO 36(2);186 </v>
      </c>
      <c r="B165" s="2" t="str">
        <f t="shared" si="13"/>
        <v>I</v>
      </c>
      <c r="C165" s="67">
        <f t="shared" si="14"/>
        <v>54558.699000000001</v>
      </c>
      <c r="D165" t="str">
        <f t="shared" si="15"/>
        <v>vis</v>
      </c>
      <c r="E165">
        <f>VLOOKUP(C165,Active!C$21:E$972,3,FALSE)</f>
        <v>3121.0604190036552</v>
      </c>
      <c r="F165" s="2" t="s">
        <v>128</v>
      </c>
      <c r="G165" t="str">
        <f t="shared" si="16"/>
        <v>54558.699</v>
      </c>
      <c r="H165" s="67">
        <f t="shared" si="17"/>
        <v>3121</v>
      </c>
      <c r="I165" s="76" t="s">
        <v>793</v>
      </c>
      <c r="J165" s="77" t="s">
        <v>794</v>
      </c>
      <c r="K165" s="76">
        <v>3121</v>
      </c>
      <c r="L165" s="76" t="s">
        <v>795</v>
      </c>
      <c r="M165" s="77" t="s">
        <v>796</v>
      </c>
      <c r="N165" s="77" t="s">
        <v>738</v>
      </c>
      <c r="O165" s="78" t="s">
        <v>797</v>
      </c>
      <c r="P165" s="79" t="s">
        <v>798</v>
      </c>
    </row>
    <row r="166" spans="1:16" x14ac:dyDescent="0.2">
      <c r="A166" s="67" t="str">
        <f t="shared" si="12"/>
        <v>BAVM 215 </v>
      </c>
      <c r="B166" s="2" t="str">
        <f t="shared" si="13"/>
        <v>I</v>
      </c>
      <c r="C166" s="67">
        <f t="shared" si="14"/>
        <v>55563.450599999996</v>
      </c>
      <c r="D166" t="str">
        <f t="shared" si="15"/>
        <v>vis</v>
      </c>
      <c r="E166">
        <f>VLOOKUP(C166,Active!C$21:E$972,3,FALSE)</f>
        <v>3449.0635106339423</v>
      </c>
      <c r="F166" s="2" t="s">
        <v>128</v>
      </c>
      <c r="G166" t="str">
        <f t="shared" si="16"/>
        <v>55563.4506</v>
      </c>
      <c r="H166" s="67">
        <f t="shared" si="17"/>
        <v>3449</v>
      </c>
      <c r="I166" s="76" t="s">
        <v>799</v>
      </c>
      <c r="J166" s="77" t="s">
        <v>800</v>
      </c>
      <c r="K166" s="76">
        <v>3449</v>
      </c>
      <c r="L166" s="76" t="s">
        <v>801</v>
      </c>
      <c r="M166" s="77" t="s">
        <v>796</v>
      </c>
      <c r="N166" s="77" t="s">
        <v>128</v>
      </c>
      <c r="O166" s="78" t="s">
        <v>802</v>
      </c>
      <c r="P166" s="79" t="s">
        <v>803</v>
      </c>
    </row>
    <row r="167" spans="1:16" x14ac:dyDescent="0.2">
      <c r="A167" s="67" t="str">
        <f t="shared" si="12"/>
        <v>OEJV 0160 </v>
      </c>
      <c r="B167" s="2" t="str">
        <f t="shared" si="13"/>
        <v>I</v>
      </c>
      <c r="C167" s="67">
        <f t="shared" si="14"/>
        <v>55615.525049999997</v>
      </c>
      <c r="D167" t="str">
        <f t="shared" si="15"/>
        <v>vis</v>
      </c>
      <c r="E167">
        <f>VLOOKUP(C167,Active!C$21:E$972,3,FALSE)</f>
        <v>3466.0633149586597</v>
      </c>
      <c r="F167" s="2" t="s">
        <v>128</v>
      </c>
      <c r="G167" t="str">
        <f t="shared" si="16"/>
        <v>55615.52505</v>
      </c>
      <c r="H167" s="67">
        <f t="shared" si="17"/>
        <v>3466</v>
      </c>
      <c r="I167" s="76" t="s">
        <v>804</v>
      </c>
      <c r="J167" s="77" t="s">
        <v>805</v>
      </c>
      <c r="K167" s="76">
        <v>3466</v>
      </c>
      <c r="L167" s="76" t="s">
        <v>806</v>
      </c>
      <c r="M167" s="77" t="s">
        <v>796</v>
      </c>
      <c r="N167" s="77" t="s">
        <v>718</v>
      </c>
      <c r="O167" s="78" t="s">
        <v>807</v>
      </c>
      <c r="P167" s="79" t="s">
        <v>808</v>
      </c>
    </row>
    <row r="168" spans="1:16" x14ac:dyDescent="0.2">
      <c r="A168" s="67" t="str">
        <f t="shared" si="12"/>
        <v>BAVM 220 </v>
      </c>
      <c r="B168" s="2" t="str">
        <f t="shared" si="13"/>
        <v>I</v>
      </c>
      <c r="C168" s="67">
        <f t="shared" si="14"/>
        <v>55658.410300000003</v>
      </c>
      <c r="D168" t="str">
        <f t="shared" si="15"/>
        <v>vis</v>
      </c>
      <c r="E168">
        <f>VLOOKUP(C168,Active!C$21:E$972,3,FALSE)</f>
        <v>3480.0632872755391</v>
      </c>
      <c r="F168" s="2" t="s">
        <v>128</v>
      </c>
      <c r="G168" t="str">
        <f t="shared" si="16"/>
        <v>55658.4103</v>
      </c>
      <c r="H168" s="67">
        <f t="shared" si="17"/>
        <v>3480</v>
      </c>
      <c r="I168" s="76" t="s">
        <v>809</v>
      </c>
      <c r="J168" s="77" t="s">
        <v>810</v>
      </c>
      <c r="K168" s="76">
        <v>3480</v>
      </c>
      <c r="L168" s="76" t="s">
        <v>811</v>
      </c>
      <c r="M168" s="77" t="s">
        <v>796</v>
      </c>
      <c r="N168" s="77" t="s">
        <v>738</v>
      </c>
      <c r="O168" s="78" t="s">
        <v>778</v>
      </c>
      <c r="P168" s="79" t="s">
        <v>812</v>
      </c>
    </row>
    <row r="169" spans="1:16" x14ac:dyDescent="0.2">
      <c r="A169" s="67" t="str">
        <f t="shared" si="12"/>
        <v>OEJV 0142 </v>
      </c>
      <c r="B169" s="2" t="str">
        <f t="shared" si="13"/>
        <v>I</v>
      </c>
      <c r="C169" s="67">
        <f t="shared" si="14"/>
        <v>55661.472000000002</v>
      </c>
      <c r="D169" t="str">
        <f t="shared" si="15"/>
        <v>vis</v>
      </c>
      <c r="E169">
        <f>VLOOKUP(C169,Active!C$21:E$972,3,FALSE)</f>
        <v>3481.0627851271911</v>
      </c>
      <c r="F169" s="2" t="s">
        <v>128</v>
      </c>
      <c r="G169" t="str">
        <f t="shared" si="16"/>
        <v>55661.472</v>
      </c>
      <c r="H169" s="67">
        <f t="shared" si="17"/>
        <v>3481</v>
      </c>
      <c r="I169" s="76" t="s">
        <v>813</v>
      </c>
      <c r="J169" s="77" t="s">
        <v>814</v>
      </c>
      <c r="K169" s="76">
        <v>3481</v>
      </c>
      <c r="L169" s="76" t="s">
        <v>815</v>
      </c>
      <c r="M169" s="77" t="s">
        <v>796</v>
      </c>
      <c r="N169" s="77" t="s">
        <v>738</v>
      </c>
      <c r="O169" s="78" t="s">
        <v>816</v>
      </c>
      <c r="P169" s="79" t="s">
        <v>817</v>
      </c>
    </row>
    <row r="170" spans="1:16" x14ac:dyDescent="0.2">
      <c r="A170" s="67" t="str">
        <f t="shared" si="12"/>
        <v> JAAVSO 40;975 </v>
      </c>
      <c r="B170" s="2" t="str">
        <f t="shared" si="13"/>
        <v>I</v>
      </c>
      <c r="C170" s="67">
        <f t="shared" si="14"/>
        <v>55921.850700000003</v>
      </c>
      <c r="D170" t="str">
        <f t="shared" si="15"/>
        <v>vis</v>
      </c>
      <c r="E170">
        <f>VLOOKUP(C170,Active!C$21:E$972,3,FALSE)</f>
        <v>3566.0639123656802</v>
      </c>
      <c r="F170" s="2" t="s">
        <v>128</v>
      </c>
      <c r="G170" t="str">
        <f t="shared" si="16"/>
        <v>55921.8507</v>
      </c>
      <c r="H170" s="67">
        <f t="shared" si="17"/>
        <v>3566</v>
      </c>
      <c r="I170" s="76" t="s">
        <v>818</v>
      </c>
      <c r="J170" s="77" t="s">
        <v>819</v>
      </c>
      <c r="K170" s="76">
        <v>3566</v>
      </c>
      <c r="L170" s="76" t="s">
        <v>820</v>
      </c>
      <c r="M170" s="77" t="s">
        <v>796</v>
      </c>
      <c r="N170" s="77" t="s">
        <v>128</v>
      </c>
      <c r="O170" s="78" t="s">
        <v>374</v>
      </c>
      <c r="P170" s="78" t="s">
        <v>821</v>
      </c>
    </row>
    <row r="171" spans="1:16" x14ac:dyDescent="0.2">
      <c r="A171" s="67" t="str">
        <f t="shared" si="12"/>
        <v>BAVM 238 </v>
      </c>
      <c r="B171" s="2" t="str">
        <f t="shared" si="13"/>
        <v>I</v>
      </c>
      <c r="C171" s="67">
        <f t="shared" si="14"/>
        <v>56727.481399999997</v>
      </c>
      <c r="D171" t="str">
        <f t="shared" si="15"/>
        <v>vis</v>
      </c>
      <c r="E171">
        <f>VLOOKUP(C171,Active!C$21:E$972,3,FALSE)</f>
        <v>3829.0636033462883</v>
      </c>
      <c r="F171" s="2" t="s">
        <v>128</v>
      </c>
      <c r="G171" t="str">
        <f t="shared" si="16"/>
        <v>56727.4814</v>
      </c>
      <c r="H171" s="67">
        <f t="shared" si="17"/>
        <v>3829</v>
      </c>
      <c r="I171" s="76" t="s">
        <v>822</v>
      </c>
      <c r="J171" s="77" t="s">
        <v>823</v>
      </c>
      <c r="K171" s="76">
        <v>3829</v>
      </c>
      <c r="L171" s="76" t="s">
        <v>824</v>
      </c>
      <c r="M171" s="77" t="s">
        <v>796</v>
      </c>
      <c r="N171" s="77" t="s">
        <v>825</v>
      </c>
      <c r="O171" s="78" t="s">
        <v>483</v>
      </c>
      <c r="P171" s="79" t="s">
        <v>826</v>
      </c>
    </row>
    <row r="172" spans="1:16" x14ac:dyDescent="0.2">
      <c r="A172" s="67" t="str">
        <f t="shared" si="12"/>
        <v>OEJV 0172 </v>
      </c>
      <c r="B172" s="2" t="str">
        <f t="shared" si="13"/>
        <v>I</v>
      </c>
      <c r="C172" s="67">
        <f t="shared" si="14"/>
        <v>57064.447999999997</v>
      </c>
      <c r="D172" t="str">
        <f t="shared" si="15"/>
        <v>vis</v>
      </c>
      <c r="E172">
        <f>VLOOKUP(C172,Active!C$21:E$972,3,FALSE)</f>
        <v>3939.0669977933803</v>
      </c>
      <c r="F172" s="2" t="s">
        <v>128</v>
      </c>
      <c r="G172" t="str">
        <f t="shared" si="16"/>
        <v>57064.448</v>
      </c>
      <c r="H172" s="67">
        <f t="shared" si="17"/>
        <v>3939</v>
      </c>
      <c r="I172" s="76" t="s">
        <v>827</v>
      </c>
      <c r="J172" s="77" t="s">
        <v>828</v>
      </c>
      <c r="K172" s="76" t="s">
        <v>829</v>
      </c>
      <c r="L172" s="76" t="s">
        <v>830</v>
      </c>
      <c r="M172" s="77" t="s">
        <v>796</v>
      </c>
      <c r="N172" s="77" t="s">
        <v>738</v>
      </c>
      <c r="O172" s="78" t="s">
        <v>816</v>
      </c>
      <c r="P172" s="79" t="s">
        <v>831</v>
      </c>
    </row>
    <row r="173" spans="1:16" x14ac:dyDescent="0.2">
      <c r="A173" s="67" t="str">
        <f t="shared" si="12"/>
        <v>OEJV 0172 </v>
      </c>
      <c r="B173" s="2" t="str">
        <f t="shared" si="13"/>
        <v>I</v>
      </c>
      <c r="C173" s="67">
        <f t="shared" si="14"/>
        <v>57073.633999999998</v>
      </c>
      <c r="D173" t="str">
        <f t="shared" si="15"/>
        <v>vis</v>
      </c>
      <c r="E173">
        <f>VLOOKUP(C173,Active!C$21:E$972,3,FALSE)</f>
        <v>3942.0657851550691</v>
      </c>
      <c r="F173" s="2" t="s">
        <v>128</v>
      </c>
      <c r="G173" t="str">
        <f t="shared" si="16"/>
        <v>57073.634</v>
      </c>
      <c r="H173" s="67">
        <f t="shared" si="17"/>
        <v>3942</v>
      </c>
      <c r="I173" s="76" t="s">
        <v>832</v>
      </c>
      <c r="J173" s="77" t="s">
        <v>833</v>
      </c>
      <c r="K173" s="76" t="s">
        <v>834</v>
      </c>
      <c r="L173" s="76" t="s">
        <v>835</v>
      </c>
      <c r="M173" s="77" t="s">
        <v>796</v>
      </c>
      <c r="N173" s="77" t="s">
        <v>738</v>
      </c>
      <c r="O173" s="78" t="s">
        <v>816</v>
      </c>
      <c r="P173" s="79" t="s">
        <v>831</v>
      </c>
    </row>
    <row r="174" spans="1:16" ht="12.75" customHeight="1" x14ac:dyDescent="0.2">
      <c r="A174" s="67" t="str">
        <f t="shared" si="12"/>
        <v> HB 885.14 </v>
      </c>
      <c r="B174" s="2" t="str">
        <f t="shared" si="13"/>
        <v>I</v>
      </c>
      <c r="C174" s="67">
        <f t="shared" si="14"/>
        <v>16426.839</v>
      </c>
      <c r="D174" t="str">
        <f t="shared" si="15"/>
        <v>vis</v>
      </c>
      <c r="E174">
        <f>VLOOKUP(C174,Active!C$21:E$972,3,FALSE)</f>
        <v>-9327.1585931515219</v>
      </c>
      <c r="F174" s="2" t="s">
        <v>128</v>
      </c>
      <c r="G174" t="str">
        <f t="shared" si="16"/>
        <v>16426.839</v>
      </c>
      <c r="H174" s="67">
        <f t="shared" si="17"/>
        <v>-9327</v>
      </c>
      <c r="I174" s="76" t="s">
        <v>836</v>
      </c>
      <c r="J174" s="77" t="s">
        <v>837</v>
      </c>
      <c r="K174" s="76">
        <v>-9327</v>
      </c>
      <c r="L174" s="76" t="s">
        <v>838</v>
      </c>
      <c r="M174" s="77" t="s">
        <v>839</v>
      </c>
      <c r="N174" s="77"/>
      <c r="O174" s="78" t="s">
        <v>840</v>
      </c>
      <c r="P174" s="78" t="s">
        <v>43</v>
      </c>
    </row>
    <row r="175" spans="1:16" ht="12.75" customHeight="1" x14ac:dyDescent="0.2">
      <c r="A175" s="67" t="str">
        <f t="shared" si="12"/>
        <v> HB 885.14 </v>
      </c>
      <c r="B175" s="2" t="str">
        <f t="shared" si="13"/>
        <v>I</v>
      </c>
      <c r="C175" s="67">
        <f t="shared" si="14"/>
        <v>16613.687999999998</v>
      </c>
      <c r="D175" t="str">
        <f t="shared" si="15"/>
        <v>vis</v>
      </c>
      <c r="E175">
        <f>VLOOKUP(C175,Active!C$21:E$972,3,FALSE)</f>
        <v>-9266.161377851713</v>
      </c>
      <c r="F175" s="2" t="s">
        <v>128</v>
      </c>
      <c r="G175" t="str">
        <f t="shared" si="16"/>
        <v>16613.688</v>
      </c>
      <c r="H175" s="67">
        <f t="shared" si="17"/>
        <v>-9266</v>
      </c>
      <c r="I175" s="76" t="s">
        <v>841</v>
      </c>
      <c r="J175" s="77" t="s">
        <v>842</v>
      </c>
      <c r="K175" s="76">
        <v>-9266</v>
      </c>
      <c r="L175" s="76" t="s">
        <v>843</v>
      </c>
      <c r="M175" s="77" t="s">
        <v>839</v>
      </c>
      <c r="N175" s="77"/>
      <c r="O175" s="78" t="s">
        <v>840</v>
      </c>
      <c r="P175" s="78" t="s">
        <v>43</v>
      </c>
    </row>
    <row r="176" spans="1:16" ht="12.75" customHeight="1" x14ac:dyDescent="0.2">
      <c r="A176" s="67" t="str">
        <f t="shared" si="12"/>
        <v> HB 885.14 </v>
      </c>
      <c r="B176" s="2" t="str">
        <f t="shared" si="13"/>
        <v>I</v>
      </c>
      <c r="C176" s="67">
        <f t="shared" si="14"/>
        <v>16812.827000000001</v>
      </c>
      <c r="D176" t="str">
        <f t="shared" si="15"/>
        <v>vis</v>
      </c>
      <c r="E176">
        <f>VLOOKUP(C176,Active!C$21:E$972,3,FALSE)</f>
        <v>-9201.1520684222342</v>
      </c>
      <c r="F176" s="2" t="s">
        <v>128</v>
      </c>
      <c r="G176" t="str">
        <f t="shared" si="16"/>
        <v>16812.827</v>
      </c>
      <c r="H176" s="67">
        <f t="shared" si="17"/>
        <v>-9201</v>
      </c>
      <c r="I176" s="76" t="s">
        <v>844</v>
      </c>
      <c r="J176" s="77" t="s">
        <v>845</v>
      </c>
      <c r="K176" s="76">
        <v>-9201</v>
      </c>
      <c r="L176" s="76" t="s">
        <v>846</v>
      </c>
      <c r="M176" s="77" t="s">
        <v>839</v>
      </c>
      <c r="N176" s="77"/>
      <c r="O176" s="78" t="s">
        <v>840</v>
      </c>
      <c r="P176" s="78" t="s">
        <v>43</v>
      </c>
    </row>
    <row r="177" spans="1:16" ht="12.75" customHeight="1" x14ac:dyDescent="0.2">
      <c r="A177" s="67" t="str">
        <f t="shared" si="12"/>
        <v> HB 885.14 </v>
      </c>
      <c r="B177" s="2" t="str">
        <f t="shared" si="13"/>
        <v>I</v>
      </c>
      <c r="C177" s="67">
        <f t="shared" si="14"/>
        <v>16910.758999999998</v>
      </c>
      <c r="D177" t="str">
        <f t="shared" si="15"/>
        <v>vis</v>
      </c>
      <c r="E177">
        <f>VLOOKUP(C177,Active!C$21:E$972,3,FALSE)</f>
        <v>-9169.1819787308741</v>
      </c>
      <c r="F177" s="2" t="s">
        <v>128</v>
      </c>
      <c r="G177" t="str">
        <f t="shared" si="16"/>
        <v>16910.759</v>
      </c>
      <c r="H177" s="67">
        <f t="shared" si="17"/>
        <v>-9169</v>
      </c>
      <c r="I177" s="76" t="s">
        <v>847</v>
      </c>
      <c r="J177" s="77" t="s">
        <v>848</v>
      </c>
      <c r="K177" s="76">
        <v>-9169</v>
      </c>
      <c r="L177" s="76" t="s">
        <v>849</v>
      </c>
      <c r="M177" s="77" t="s">
        <v>839</v>
      </c>
      <c r="N177" s="77"/>
      <c r="O177" s="78" t="s">
        <v>840</v>
      </c>
      <c r="P177" s="78" t="s">
        <v>43</v>
      </c>
    </row>
    <row r="178" spans="1:16" ht="12.75" customHeight="1" x14ac:dyDescent="0.2">
      <c r="A178" s="67" t="str">
        <f t="shared" si="12"/>
        <v> PZ 3.166 </v>
      </c>
      <c r="B178" s="2" t="str">
        <f t="shared" si="13"/>
        <v>I</v>
      </c>
      <c r="C178" s="67">
        <f t="shared" si="14"/>
        <v>17321.41</v>
      </c>
      <c r="D178" t="str">
        <f t="shared" si="15"/>
        <v>vis</v>
      </c>
      <c r="E178">
        <f>VLOOKUP(C178,Active!C$21:E$972,3,FALSE)</f>
        <v>-9035.1241702326643</v>
      </c>
      <c r="F178" s="2" t="s">
        <v>128</v>
      </c>
      <c r="G178" t="str">
        <f t="shared" si="16"/>
        <v>17321.41</v>
      </c>
      <c r="H178" s="67">
        <f t="shared" si="17"/>
        <v>-9035</v>
      </c>
      <c r="I178" s="76" t="s">
        <v>850</v>
      </c>
      <c r="J178" s="77" t="s">
        <v>851</v>
      </c>
      <c r="K178" s="76">
        <v>-9035</v>
      </c>
      <c r="L178" s="76" t="s">
        <v>852</v>
      </c>
      <c r="M178" s="77" t="s">
        <v>839</v>
      </c>
      <c r="N178" s="77"/>
      <c r="O178" s="78" t="s">
        <v>853</v>
      </c>
      <c r="P178" s="78" t="s">
        <v>45</v>
      </c>
    </row>
    <row r="179" spans="1:16" ht="12.75" customHeight="1" x14ac:dyDescent="0.2">
      <c r="A179" s="67" t="str">
        <f t="shared" si="12"/>
        <v> HB 885.14 </v>
      </c>
      <c r="B179" s="2" t="str">
        <f t="shared" si="13"/>
        <v>I</v>
      </c>
      <c r="C179" s="67">
        <f t="shared" si="14"/>
        <v>17976.835999999999</v>
      </c>
      <c r="D179" t="str">
        <f t="shared" si="15"/>
        <v>vis</v>
      </c>
      <c r="E179">
        <f>VLOOKUP(C179,Active!C$21:E$972,3,FALSE)</f>
        <v>-8821.1590923618023</v>
      </c>
      <c r="F179" s="2" t="s">
        <v>128</v>
      </c>
      <c r="G179" t="str">
        <f t="shared" si="16"/>
        <v>17976.836</v>
      </c>
      <c r="H179" s="67">
        <f t="shared" si="17"/>
        <v>-8821</v>
      </c>
      <c r="I179" s="76" t="s">
        <v>854</v>
      </c>
      <c r="J179" s="77" t="s">
        <v>855</v>
      </c>
      <c r="K179" s="76">
        <v>-8821</v>
      </c>
      <c r="L179" s="76" t="s">
        <v>856</v>
      </c>
      <c r="M179" s="77" t="s">
        <v>839</v>
      </c>
      <c r="N179" s="77"/>
      <c r="O179" s="78" t="s">
        <v>840</v>
      </c>
      <c r="P179" s="78" t="s">
        <v>43</v>
      </c>
    </row>
    <row r="180" spans="1:16" ht="12.75" customHeight="1" x14ac:dyDescent="0.2">
      <c r="A180" s="67" t="str">
        <f t="shared" si="12"/>
        <v> HB 885.14 </v>
      </c>
      <c r="B180" s="2" t="str">
        <f t="shared" si="13"/>
        <v>I</v>
      </c>
      <c r="C180" s="67">
        <f t="shared" si="14"/>
        <v>18742.692999999999</v>
      </c>
      <c r="D180" t="str">
        <f t="shared" si="15"/>
        <v>vis</v>
      </c>
      <c r="E180">
        <f>VLOOKUP(C180,Active!C$21:E$972,3,FALSE)</f>
        <v>-8571.1436022180715</v>
      </c>
      <c r="F180" s="2" t="s">
        <v>128</v>
      </c>
      <c r="G180" t="str">
        <f t="shared" si="16"/>
        <v>18742.693</v>
      </c>
      <c r="H180" s="67">
        <f t="shared" si="17"/>
        <v>-8571</v>
      </c>
      <c r="I180" s="76" t="s">
        <v>857</v>
      </c>
      <c r="J180" s="77" t="s">
        <v>858</v>
      </c>
      <c r="K180" s="76">
        <v>-8571</v>
      </c>
      <c r="L180" s="76" t="s">
        <v>859</v>
      </c>
      <c r="M180" s="77" t="s">
        <v>839</v>
      </c>
      <c r="N180" s="77"/>
      <c r="O180" s="78" t="s">
        <v>840</v>
      </c>
      <c r="P180" s="78" t="s">
        <v>43</v>
      </c>
    </row>
    <row r="181" spans="1:16" ht="12.75" customHeight="1" x14ac:dyDescent="0.2">
      <c r="A181" s="67" t="str">
        <f t="shared" si="12"/>
        <v> PZ 3.166 </v>
      </c>
      <c r="B181" s="2" t="str">
        <f t="shared" si="13"/>
        <v>I</v>
      </c>
      <c r="C181" s="67">
        <f t="shared" si="14"/>
        <v>18770.3</v>
      </c>
      <c r="D181" t="str">
        <f t="shared" si="15"/>
        <v>vis</v>
      </c>
      <c r="E181">
        <f>VLOOKUP(C181,Active!C$21:E$972,3,FALSE)</f>
        <v>-8562.131243988797</v>
      </c>
      <c r="F181" s="2" t="s">
        <v>128</v>
      </c>
      <c r="G181" t="str">
        <f t="shared" si="16"/>
        <v>18770.30</v>
      </c>
      <c r="H181" s="67">
        <f t="shared" si="17"/>
        <v>-8562</v>
      </c>
      <c r="I181" s="76" t="s">
        <v>860</v>
      </c>
      <c r="J181" s="77" t="s">
        <v>861</v>
      </c>
      <c r="K181" s="76">
        <v>-8562</v>
      </c>
      <c r="L181" s="76" t="s">
        <v>862</v>
      </c>
      <c r="M181" s="77" t="s">
        <v>839</v>
      </c>
      <c r="N181" s="77"/>
      <c r="O181" s="78" t="s">
        <v>853</v>
      </c>
      <c r="P181" s="78" t="s">
        <v>45</v>
      </c>
    </row>
    <row r="182" spans="1:16" ht="12.75" customHeight="1" x14ac:dyDescent="0.2">
      <c r="A182" s="67" t="str">
        <f t="shared" si="12"/>
        <v> HB 885.14 </v>
      </c>
      <c r="B182" s="2" t="str">
        <f t="shared" si="13"/>
        <v>I</v>
      </c>
      <c r="C182" s="67">
        <f t="shared" si="14"/>
        <v>20626.565999999999</v>
      </c>
      <c r="D182" t="str">
        <f t="shared" si="15"/>
        <v>vis</v>
      </c>
      <c r="E182">
        <f>VLOOKUP(C182,Active!C$21:E$972,3,FALSE)</f>
        <v>-7956.1496392934778</v>
      </c>
      <c r="F182" s="2" t="s">
        <v>128</v>
      </c>
      <c r="G182" t="str">
        <f t="shared" si="16"/>
        <v>20626.566</v>
      </c>
      <c r="H182" s="67">
        <f t="shared" si="17"/>
        <v>-7956</v>
      </c>
      <c r="I182" s="76" t="s">
        <v>863</v>
      </c>
      <c r="J182" s="77" t="s">
        <v>864</v>
      </c>
      <c r="K182" s="76">
        <v>-7956</v>
      </c>
      <c r="L182" s="76" t="s">
        <v>865</v>
      </c>
      <c r="M182" s="77" t="s">
        <v>839</v>
      </c>
      <c r="N182" s="77"/>
      <c r="O182" s="78" t="s">
        <v>840</v>
      </c>
      <c r="P182" s="78" t="s">
        <v>43</v>
      </c>
    </row>
    <row r="183" spans="1:16" ht="12.75" customHeight="1" x14ac:dyDescent="0.2">
      <c r="A183" s="67" t="str">
        <f t="shared" si="12"/>
        <v> HB 885.14 </v>
      </c>
      <c r="B183" s="2" t="str">
        <f t="shared" si="13"/>
        <v>I</v>
      </c>
      <c r="C183" s="67">
        <f t="shared" si="14"/>
        <v>21989.745999999999</v>
      </c>
      <c r="D183" t="str">
        <f t="shared" si="15"/>
        <v>vis</v>
      </c>
      <c r="E183">
        <f>VLOOKUP(C183,Active!C$21:E$972,3,FALSE)</f>
        <v>-7511.136907342041</v>
      </c>
      <c r="F183" s="2" t="s">
        <v>128</v>
      </c>
      <c r="G183" t="str">
        <f t="shared" si="16"/>
        <v>21989.746</v>
      </c>
      <c r="H183" s="67">
        <f t="shared" si="17"/>
        <v>-7511</v>
      </c>
      <c r="I183" s="76" t="s">
        <v>866</v>
      </c>
      <c r="J183" s="77" t="s">
        <v>867</v>
      </c>
      <c r="K183" s="76">
        <v>-7511</v>
      </c>
      <c r="L183" s="76" t="s">
        <v>868</v>
      </c>
      <c r="M183" s="77" t="s">
        <v>839</v>
      </c>
      <c r="N183" s="77"/>
      <c r="O183" s="78" t="s">
        <v>840</v>
      </c>
      <c r="P183" s="78" t="s">
        <v>43</v>
      </c>
    </row>
    <row r="184" spans="1:16" ht="12.75" customHeight="1" x14ac:dyDescent="0.2">
      <c r="A184" s="67" t="str">
        <f t="shared" si="12"/>
        <v> HB 885.14 </v>
      </c>
      <c r="B184" s="2" t="str">
        <f t="shared" si="13"/>
        <v>I</v>
      </c>
      <c r="C184" s="67">
        <f t="shared" si="14"/>
        <v>22032.671999999999</v>
      </c>
      <c r="D184" t="str">
        <f t="shared" si="15"/>
        <v>vis</v>
      </c>
      <c r="E184">
        <f>VLOOKUP(C184,Active!C$21:E$972,3,FALSE)</f>
        <v>-7497.1236321093156</v>
      </c>
      <c r="F184" s="2" t="s">
        <v>128</v>
      </c>
      <c r="G184" t="str">
        <f t="shared" si="16"/>
        <v>22032.672</v>
      </c>
      <c r="H184" s="67">
        <f t="shared" si="17"/>
        <v>-7497</v>
      </c>
      <c r="I184" s="76" t="s">
        <v>869</v>
      </c>
      <c r="J184" s="77" t="s">
        <v>870</v>
      </c>
      <c r="K184" s="76">
        <v>-7497</v>
      </c>
      <c r="L184" s="76" t="s">
        <v>871</v>
      </c>
      <c r="M184" s="77" t="s">
        <v>839</v>
      </c>
      <c r="N184" s="77"/>
      <c r="O184" s="78" t="s">
        <v>840</v>
      </c>
      <c r="P184" s="78" t="s">
        <v>43</v>
      </c>
    </row>
    <row r="185" spans="1:16" ht="12.75" customHeight="1" x14ac:dyDescent="0.2">
      <c r="A185" s="67" t="str">
        <f t="shared" si="12"/>
        <v> HB 885.14 </v>
      </c>
      <c r="B185" s="2" t="str">
        <f t="shared" si="13"/>
        <v>I</v>
      </c>
      <c r="C185" s="67">
        <f t="shared" si="14"/>
        <v>22081.651000000002</v>
      </c>
      <c r="D185" t="str">
        <f t="shared" si="15"/>
        <v>vis</v>
      </c>
      <c r="E185">
        <f>VLOOKUP(C185,Active!C$21:E$972,3,FALSE)</f>
        <v>-7481.1343433886395</v>
      </c>
      <c r="F185" s="2" t="s">
        <v>128</v>
      </c>
      <c r="G185" t="str">
        <f t="shared" si="16"/>
        <v>22081.651</v>
      </c>
      <c r="H185" s="67">
        <f t="shared" si="17"/>
        <v>-7481</v>
      </c>
      <c r="I185" s="76" t="s">
        <v>872</v>
      </c>
      <c r="J185" s="77" t="s">
        <v>873</v>
      </c>
      <c r="K185" s="76">
        <v>-7481</v>
      </c>
      <c r="L185" s="76" t="s">
        <v>874</v>
      </c>
      <c r="M185" s="77" t="s">
        <v>839</v>
      </c>
      <c r="N185" s="77"/>
      <c r="O185" s="78" t="s">
        <v>840</v>
      </c>
      <c r="P185" s="78" t="s">
        <v>43</v>
      </c>
    </row>
    <row r="186" spans="1:16" ht="12.75" customHeight="1" x14ac:dyDescent="0.2">
      <c r="A186" s="67" t="str">
        <f t="shared" si="12"/>
        <v> HB 885.14 </v>
      </c>
      <c r="B186" s="2" t="str">
        <f t="shared" si="13"/>
        <v>I</v>
      </c>
      <c r="C186" s="67">
        <f t="shared" si="14"/>
        <v>22375.703000000001</v>
      </c>
      <c r="D186" t="str">
        <f t="shared" si="15"/>
        <v>vis</v>
      </c>
      <c r="E186">
        <f>VLOOKUP(C186,Active!C$21:E$972,3,FALSE)</f>
        <v>-7385.1405026223556</v>
      </c>
      <c r="F186" s="2" t="s">
        <v>128</v>
      </c>
      <c r="G186" t="str">
        <f t="shared" si="16"/>
        <v>22375.703</v>
      </c>
      <c r="H186" s="67">
        <f t="shared" si="17"/>
        <v>-7385</v>
      </c>
      <c r="I186" s="76" t="s">
        <v>875</v>
      </c>
      <c r="J186" s="77" t="s">
        <v>876</v>
      </c>
      <c r="K186" s="76">
        <v>-7385</v>
      </c>
      <c r="L186" s="76" t="s">
        <v>877</v>
      </c>
      <c r="M186" s="77" t="s">
        <v>839</v>
      </c>
      <c r="N186" s="77"/>
      <c r="O186" s="78" t="s">
        <v>840</v>
      </c>
      <c r="P186" s="78" t="s">
        <v>43</v>
      </c>
    </row>
    <row r="187" spans="1:16" ht="12.75" customHeight="1" x14ac:dyDescent="0.2">
      <c r="A187" s="67" t="str">
        <f t="shared" si="12"/>
        <v> HB 885.14 </v>
      </c>
      <c r="B187" s="2" t="str">
        <f t="shared" si="13"/>
        <v>I</v>
      </c>
      <c r="C187" s="67">
        <f t="shared" si="14"/>
        <v>22424.701000000001</v>
      </c>
      <c r="D187" t="str">
        <f t="shared" si="15"/>
        <v>vis</v>
      </c>
      <c r="E187">
        <f>VLOOKUP(C187,Active!C$21:E$972,3,FALSE)</f>
        <v>-7369.1450113151495</v>
      </c>
      <c r="F187" s="2" t="s">
        <v>128</v>
      </c>
      <c r="G187" t="str">
        <f t="shared" si="16"/>
        <v>22424.701</v>
      </c>
      <c r="H187" s="67">
        <f t="shared" si="17"/>
        <v>-7369</v>
      </c>
      <c r="I187" s="76" t="s">
        <v>878</v>
      </c>
      <c r="J187" s="77" t="s">
        <v>879</v>
      </c>
      <c r="K187" s="76">
        <v>-7369</v>
      </c>
      <c r="L187" s="76" t="s">
        <v>880</v>
      </c>
      <c r="M187" s="77" t="s">
        <v>839</v>
      </c>
      <c r="N187" s="77"/>
      <c r="O187" s="78" t="s">
        <v>840</v>
      </c>
      <c r="P187" s="78" t="s">
        <v>43</v>
      </c>
    </row>
    <row r="188" spans="1:16" ht="12.75" customHeight="1" x14ac:dyDescent="0.2">
      <c r="A188" s="67" t="str">
        <f t="shared" si="12"/>
        <v> HB 885.14 </v>
      </c>
      <c r="B188" s="2" t="str">
        <f t="shared" si="13"/>
        <v>I</v>
      </c>
      <c r="C188" s="67">
        <f t="shared" si="14"/>
        <v>22715.734</v>
      </c>
      <c r="D188" t="str">
        <f t="shared" si="15"/>
        <v>vis</v>
      </c>
      <c r="E188">
        <f>VLOOKUP(C188,Active!C$21:E$972,3,FALSE)</f>
        <v>-7274.1367289034197</v>
      </c>
      <c r="F188" s="2" t="s">
        <v>128</v>
      </c>
      <c r="G188" t="str">
        <f t="shared" si="16"/>
        <v>22715.734</v>
      </c>
      <c r="H188" s="67">
        <f t="shared" si="17"/>
        <v>-7274</v>
      </c>
      <c r="I188" s="76" t="s">
        <v>881</v>
      </c>
      <c r="J188" s="77" t="s">
        <v>882</v>
      </c>
      <c r="K188" s="76">
        <v>-7274</v>
      </c>
      <c r="L188" s="76" t="s">
        <v>868</v>
      </c>
      <c r="M188" s="77" t="s">
        <v>839</v>
      </c>
      <c r="N188" s="77"/>
      <c r="O188" s="78" t="s">
        <v>840</v>
      </c>
      <c r="P188" s="78" t="s">
        <v>43</v>
      </c>
    </row>
    <row r="189" spans="1:16" x14ac:dyDescent="0.2">
      <c r="A189" s="67" t="str">
        <f t="shared" si="12"/>
        <v> HB 885.14 </v>
      </c>
      <c r="B189" s="2" t="str">
        <f t="shared" si="13"/>
        <v>I</v>
      </c>
      <c r="C189" s="67">
        <f t="shared" si="14"/>
        <v>22850.580999999998</v>
      </c>
      <c r="D189" t="str">
        <f t="shared" si="15"/>
        <v>vis</v>
      </c>
      <c r="E189">
        <f>VLOOKUP(C189,Active!C$21:E$972,3,FALSE)</f>
        <v>-7230.1156664865312</v>
      </c>
      <c r="F189" s="2" t="s">
        <v>128</v>
      </c>
      <c r="G189" t="str">
        <f t="shared" si="16"/>
        <v>22850.581</v>
      </c>
      <c r="H189" s="67">
        <f t="shared" si="17"/>
        <v>-7230</v>
      </c>
      <c r="I189" s="76" t="s">
        <v>883</v>
      </c>
      <c r="J189" s="77" t="s">
        <v>884</v>
      </c>
      <c r="K189" s="76">
        <v>-7230</v>
      </c>
      <c r="L189" s="76" t="s">
        <v>885</v>
      </c>
      <c r="M189" s="77" t="s">
        <v>839</v>
      </c>
      <c r="N189" s="77"/>
      <c r="O189" s="78" t="s">
        <v>840</v>
      </c>
      <c r="P189" s="78" t="s">
        <v>43</v>
      </c>
    </row>
    <row r="190" spans="1:16" x14ac:dyDescent="0.2">
      <c r="A190" s="67" t="str">
        <f t="shared" si="12"/>
        <v> HB 885.14 </v>
      </c>
      <c r="B190" s="2" t="str">
        <f t="shared" si="13"/>
        <v>I</v>
      </c>
      <c r="C190" s="67">
        <f t="shared" si="14"/>
        <v>22856.585999999999</v>
      </c>
      <c r="D190" t="str">
        <f t="shared" si="15"/>
        <v>vis</v>
      </c>
      <c r="E190">
        <f>VLOOKUP(C190,Active!C$21:E$972,3,FALSE)</f>
        <v>-7228.1553226908709</v>
      </c>
      <c r="F190" s="2" t="s">
        <v>128</v>
      </c>
      <c r="G190" t="str">
        <f t="shared" si="16"/>
        <v>22856.586</v>
      </c>
      <c r="H190" s="67">
        <f t="shared" si="17"/>
        <v>-7228</v>
      </c>
      <c r="I190" s="76" t="s">
        <v>886</v>
      </c>
      <c r="J190" s="77" t="s">
        <v>887</v>
      </c>
      <c r="K190" s="76">
        <v>-7228</v>
      </c>
      <c r="L190" s="76" t="s">
        <v>888</v>
      </c>
      <c r="M190" s="77" t="s">
        <v>839</v>
      </c>
      <c r="N190" s="77"/>
      <c r="O190" s="78" t="s">
        <v>840</v>
      </c>
      <c r="P190" s="78" t="s">
        <v>43</v>
      </c>
    </row>
    <row r="191" spans="1:16" x14ac:dyDescent="0.2">
      <c r="A191" s="67" t="str">
        <f t="shared" si="12"/>
        <v> HB 885.14 </v>
      </c>
      <c r="B191" s="2" t="str">
        <f t="shared" si="13"/>
        <v>I</v>
      </c>
      <c r="C191" s="67">
        <f t="shared" si="14"/>
        <v>23055.807000000001</v>
      </c>
      <c r="D191" t="str">
        <f t="shared" si="15"/>
        <v>vis</v>
      </c>
      <c r="E191">
        <f>VLOOKUP(C191,Active!C$21:E$972,3,FALSE)</f>
        <v>-7163.1192442037318</v>
      </c>
      <c r="F191" s="2" t="s">
        <v>128</v>
      </c>
      <c r="G191" t="str">
        <f t="shared" si="16"/>
        <v>23055.807</v>
      </c>
      <c r="H191" s="67">
        <f t="shared" si="17"/>
        <v>-7163</v>
      </c>
      <c r="I191" s="76" t="s">
        <v>889</v>
      </c>
      <c r="J191" s="77" t="s">
        <v>890</v>
      </c>
      <c r="K191" s="76">
        <v>-7163</v>
      </c>
      <c r="L191" s="76" t="s">
        <v>891</v>
      </c>
      <c r="M191" s="77" t="s">
        <v>839</v>
      </c>
      <c r="N191" s="77"/>
      <c r="O191" s="78" t="s">
        <v>840</v>
      </c>
      <c r="P191" s="78" t="s">
        <v>43</v>
      </c>
    </row>
    <row r="192" spans="1:16" x14ac:dyDescent="0.2">
      <c r="A192" s="67" t="str">
        <f t="shared" si="12"/>
        <v> HB 885.14 </v>
      </c>
      <c r="B192" s="2" t="str">
        <f t="shared" si="13"/>
        <v>I</v>
      </c>
      <c r="C192" s="67">
        <f t="shared" si="14"/>
        <v>23524.542000000001</v>
      </c>
      <c r="D192" t="str">
        <f t="shared" si="15"/>
        <v>vis</v>
      </c>
      <c r="E192">
        <f>VLOOKUP(C192,Active!C$21:E$972,3,FALSE)</f>
        <v>-7010.0998022288959</v>
      </c>
      <c r="F192" s="2" t="s">
        <v>128</v>
      </c>
      <c r="G192" t="str">
        <f t="shared" si="16"/>
        <v>23524.542</v>
      </c>
      <c r="H192" s="67">
        <f t="shared" si="17"/>
        <v>-7010</v>
      </c>
      <c r="I192" s="76" t="s">
        <v>892</v>
      </c>
      <c r="J192" s="77" t="s">
        <v>893</v>
      </c>
      <c r="K192" s="76">
        <v>-7010</v>
      </c>
      <c r="L192" s="76" t="s">
        <v>894</v>
      </c>
      <c r="M192" s="77" t="s">
        <v>839</v>
      </c>
      <c r="N192" s="77"/>
      <c r="O192" s="78" t="s">
        <v>840</v>
      </c>
      <c r="P192" s="78" t="s">
        <v>43</v>
      </c>
    </row>
    <row r="193" spans="1:16" x14ac:dyDescent="0.2">
      <c r="A193" s="67" t="str">
        <f t="shared" si="12"/>
        <v> HB 885.14 </v>
      </c>
      <c r="B193" s="2" t="str">
        <f t="shared" si="13"/>
        <v>I</v>
      </c>
      <c r="C193" s="67">
        <f t="shared" si="14"/>
        <v>24164.805</v>
      </c>
      <c r="D193" t="str">
        <f t="shared" si="15"/>
        <v>vis</v>
      </c>
      <c r="E193">
        <f>VLOOKUP(C193,Active!C$21:E$972,3,FALSE)</f>
        <v>-6801.0847148615476</v>
      </c>
      <c r="F193" s="2" t="s">
        <v>128</v>
      </c>
      <c r="G193" t="str">
        <f t="shared" si="16"/>
        <v>24164.805</v>
      </c>
      <c r="H193" s="67">
        <f t="shared" si="17"/>
        <v>-6801</v>
      </c>
      <c r="I193" s="76" t="s">
        <v>895</v>
      </c>
      <c r="J193" s="77" t="s">
        <v>896</v>
      </c>
      <c r="K193" s="76">
        <v>-6801</v>
      </c>
      <c r="L193" s="76" t="s">
        <v>897</v>
      </c>
      <c r="M193" s="77" t="s">
        <v>839</v>
      </c>
      <c r="N193" s="77"/>
      <c r="O193" s="78" t="s">
        <v>840</v>
      </c>
      <c r="P193" s="78" t="s">
        <v>43</v>
      </c>
    </row>
    <row r="194" spans="1:16" x14ac:dyDescent="0.2">
      <c r="A194" s="67" t="str">
        <f t="shared" si="12"/>
        <v> HB 885.14 </v>
      </c>
      <c r="B194" s="2" t="str">
        <f t="shared" si="13"/>
        <v>I</v>
      </c>
      <c r="C194" s="67">
        <f t="shared" si="14"/>
        <v>24210.708999999999</v>
      </c>
      <c r="D194" t="str">
        <f t="shared" si="15"/>
        <v>vis</v>
      </c>
      <c r="E194">
        <f>VLOOKUP(C194,Active!C$21:E$972,3,FALSE)</f>
        <v>-6786.0992658030973</v>
      </c>
      <c r="F194" s="2" t="s">
        <v>128</v>
      </c>
      <c r="G194" t="str">
        <f t="shared" si="16"/>
        <v>24210.709</v>
      </c>
      <c r="H194" s="67">
        <f t="shared" si="17"/>
        <v>-6786</v>
      </c>
      <c r="I194" s="76" t="s">
        <v>898</v>
      </c>
      <c r="J194" s="77" t="s">
        <v>899</v>
      </c>
      <c r="K194" s="76">
        <v>-6786</v>
      </c>
      <c r="L194" s="76" t="s">
        <v>900</v>
      </c>
      <c r="M194" s="77" t="s">
        <v>839</v>
      </c>
      <c r="N194" s="77"/>
      <c r="O194" s="78" t="s">
        <v>840</v>
      </c>
      <c r="P194" s="78" t="s">
        <v>43</v>
      </c>
    </row>
    <row r="195" spans="1:16" x14ac:dyDescent="0.2">
      <c r="A195" s="67" t="str">
        <f t="shared" si="12"/>
        <v> HB 885.14 </v>
      </c>
      <c r="B195" s="2" t="str">
        <f t="shared" si="13"/>
        <v>I</v>
      </c>
      <c r="C195" s="67">
        <f t="shared" si="14"/>
        <v>24599.581999999999</v>
      </c>
      <c r="D195" t="str">
        <f t="shared" si="15"/>
        <v>vis</v>
      </c>
      <c r="E195">
        <f>VLOOKUP(C195,Active!C$21:E$972,3,FALSE)</f>
        <v>-6659.1509272768935</v>
      </c>
      <c r="F195" s="2" t="s">
        <v>128</v>
      </c>
      <c r="G195" t="str">
        <f t="shared" si="16"/>
        <v>24599.582</v>
      </c>
      <c r="H195" s="67">
        <f t="shared" si="17"/>
        <v>-6659</v>
      </c>
      <c r="I195" s="76" t="s">
        <v>901</v>
      </c>
      <c r="J195" s="77" t="s">
        <v>902</v>
      </c>
      <c r="K195" s="76">
        <v>-6659</v>
      </c>
      <c r="L195" s="76" t="s">
        <v>903</v>
      </c>
      <c r="M195" s="77" t="s">
        <v>839</v>
      </c>
      <c r="N195" s="77"/>
      <c r="O195" s="78" t="s">
        <v>840</v>
      </c>
      <c r="P195" s="78" t="s">
        <v>43</v>
      </c>
    </row>
    <row r="196" spans="1:16" x14ac:dyDescent="0.2">
      <c r="A196" s="67" t="str">
        <f t="shared" si="12"/>
        <v> HA 113.77 </v>
      </c>
      <c r="B196" s="2" t="str">
        <f t="shared" si="13"/>
        <v>I</v>
      </c>
      <c r="C196" s="67">
        <f t="shared" si="14"/>
        <v>24774.293000000001</v>
      </c>
      <c r="D196" t="str">
        <f t="shared" si="15"/>
        <v>vis</v>
      </c>
      <c r="E196">
        <f>VLOOKUP(C196,Active!C$21:E$972,3,FALSE)</f>
        <v>-6602.1161854145066</v>
      </c>
      <c r="F196" s="2" t="s">
        <v>128</v>
      </c>
      <c r="G196" t="str">
        <f t="shared" si="16"/>
        <v>24774.293</v>
      </c>
      <c r="H196" s="67">
        <f t="shared" si="17"/>
        <v>-6602</v>
      </c>
      <c r="I196" s="76" t="s">
        <v>904</v>
      </c>
      <c r="J196" s="77" t="s">
        <v>905</v>
      </c>
      <c r="K196" s="76">
        <v>-6602</v>
      </c>
      <c r="L196" s="76" t="s">
        <v>906</v>
      </c>
      <c r="M196" s="77" t="s">
        <v>432</v>
      </c>
      <c r="N196" s="77"/>
      <c r="O196" s="78" t="s">
        <v>907</v>
      </c>
      <c r="P196" s="78" t="s">
        <v>46</v>
      </c>
    </row>
    <row r="197" spans="1:16" x14ac:dyDescent="0.2">
      <c r="A197" s="67" t="str">
        <f t="shared" si="12"/>
        <v> HB 885.14 </v>
      </c>
      <c r="B197" s="2" t="str">
        <f t="shared" si="13"/>
        <v>I</v>
      </c>
      <c r="C197" s="67">
        <f t="shared" si="14"/>
        <v>24985.654999999999</v>
      </c>
      <c r="D197" t="str">
        <f t="shared" si="15"/>
        <v>vis</v>
      </c>
      <c r="E197">
        <f>VLOOKUP(C197,Active!C$21:E$972,3,FALSE)</f>
        <v>-6533.1166541341781</v>
      </c>
      <c r="F197" s="2" t="s">
        <v>128</v>
      </c>
      <c r="G197" t="str">
        <f t="shared" si="16"/>
        <v>24985.655</v>
      </c>
      <c r="H197" s="67">
        <f t="shared" si="17"/>
        <v>-6533</v>
      </c>
      <c r="I197" s="76" t="s">
        <v>908</v>
      </c>
      <c r="J197" s="77" t="s">
        <v>909</v>
      </c>
      <c r="K197" s="76">
        <v>-6533</v>
      </c>
      <c r="L197" s="76" t="s">
        <v>910</v>
      </c>
      <c r="M197" s="77" t="s">
        <v>839</v>
      </c>
      <c r="N197" s="77"/>
      <c r="O197" s="78" t="s">
        <v>840</v>
      </c>
      <c r="P197" s="78" t="s">
        <v>43</v>
      </c>
    </row>
    <row r="198" spans="1:16" x14ac:dyDescent="0.2">
      <c r="A198" s="67" t="str">
        <f t="shared" si="12"/>
        <v> HB 885.14 </v>
      </c>
      <c r="B198" s="2" t="str">
        <f t="shared" si="13"/>
        <v>I</v>
      </c>
      <c r="C198" s="67">
        <f t="shared" si="14"/>
        <v>25288.851999999999</v>
      </c>
      <c r="D198" t="str">
        <f t="shared" si="15"/>
        <v>vis</v>
      </c>
      <c r="E198">
        <f>VLOOKUP(C198,Active!C$21:E$972,3,FALSE)</f>
        <v>-6434.1374105350351</v>
      </c>
      <c r="F198" s="2" t="s">
        <v>128</v>
      </c>
      <c r="G198" t="str">
        <f t="shared" si="16"/>
        <v>25288.852</v>
      </c>
      <c r="H198" s="67">
        <f t="shared" si="17"/>
        <v>-6434</v>
      </c>
      <c r="I198" s="76" t="s">
        <v>911</v>
      </c>
      <c r="J198" s="77" t="s">
        <v>912</v>
      </c>
      <c r="K198" s="76">
        <v>-6434</v>
      </c>
      <c r="L198" s="76" t="s">
        <v>913</v>
      </c>
      <c r="M198" s="77" t="s">
        <v>839</v>
      </c>
      <c r="N198" s="77"/>
      <c r="O198" s="78" t="s">
        <v>840</v>
      </c>
      <c r="P198" s="78" t="s">
        <v>43</v>
      </c>
    </row>
    <row r="199" spans="1:16" x14ac:dyDescent="0.2">
      <c r="A199" s="67" t="str">
        <f t="shared" si="12"/>
        <v> AN 242.179 </v>
      </c>
      <c r="B199" s="2" t="str">
        <f t="shared" si="13"/>
        <v>I</v>
      </c>
      <c r="C199" s="67">
        <f t="shared" si="14"/>
        <v>26382.54</v>
      </c>
      <c r="D199" t="str">
        <f t="shared" si="15"/>
        <v>vis</v>
      </c>
      <c r="E199">
        <f>VLOOKUP(C199,Active!C$21:E$972,3,FALSE)</f>
        <v>-6077.1008601289968</v>
      </c>
      <c r="F199" s="2" t="s">
        <v>128</v>
      </c>
      <c r="G199" t="str">
        <f t="shared" si="16"/>
        <v>26382.54</v>
      </c>
      <c r="H199" s="67">
        <f t="shared" si="17"/>
        <v>-6077</v>
      </c>
      <c r="I199" s="76" t="s">
        <v>914</v>
      </c>
      <c r="J199" s="77" t="s">
        <v>915</v>
      </c>
      <c r="K199" s="76">
        <v>-6077</v>
      </c>
      <c r="L199" s="76" t="s">
        <v>916</v>
      </c>
      <c r="M199" s="77" t="s">
        <v>839</v>
      </c>
      <c r="N199" s="77"/>
      <c r="O199" s="78" t="s">
        <v>917</v>
      </c>
      <c r="P199" s="78" t="s">
        <v>47</v>
      </c>
    </row>
    <row r="200" spans="1:16" x14ac:dyDescent="0.2">
      <c r="A200" s="67" t="str">
        <f t="shared" si="12"/>
        <v> HB 885.14 </v>
      </c>
      <c r="B200" s="2" t="str">
        <f t="shared" si="13"/>
        <v>I</v>
      </c>
      <c r="C200" s="67">
        <f t="shared" si="14"/>
        <v>26397.834999999999</v>
      </c>
      <c r="D200" t="str">
        <f t="shared" si="15"/>
        <v>vis</v>
      </c>
      <c r="E200">
        <f>VLOOKUP(C200,Active!C$21:E$972,3,FALSE)</f>
        <v>-6072.1077779716907</v>
      </c>
      <c r="F200" s="2" t="s">
        <v>128</v>
      </c>
      <c r="G200" t="str">
        <f t="shared" si="16"/>
        <v>26397.835</v>
      </c>
      <c r="H200" s="67">
        <f t="shared" si="17"/>
        <v>-6072</v>
      </c>
      <c r="I200" s="76" t="s">
        <v>918</v>
      </c>
      <c r="J200" s="77" t="s">
        <v>919</v>
      </c>
      <c r="K200" s="76">
        <v>-6072</v>
      </c>
      <c r="L200" s="76" t="s">
        <v>920</v>
      </c>
      <c r="M200" s="77" t="s">
        <v>839</v>
      </c>
      <c r="N200" s="77"/>
      <c r="O200" s="78" t="s">
        <v>840</v>
      </c>
      <c r="P200" s="78" t="s">
        <v>43</v>
      </c>
    </row>
    <row r="201" spans="1:16" x14ac:dyDescent="0.2">
      <c r="A201" s="67" t="str">
        <f t="shared" si="12"/>
        <v> AN 242.179 </v>
      </c>
      <c r="B201" s="2" t="str">
        <f t="shared" si="13"/>
        <v>I</v>
      </c>
      <c r="C201" s="67">
        <f t="shared" si="14"/>
        <v>26422.38</v>
      </c>
      <c r="D201" t="str">
        <f t="shared" si="15"/>
        <v>vis</v>
      </c>
      <c r="E201">
        <f>VLOOKUP(C201,Active!C$21:E$972,3,FALSE)</f>
        <v>-6064.0950155296441</v>
      </c>
      <c r="F201" s="2" t="s">
        <v>128</v>
      </c>
      <c r="G201" t="str">
        <f t="shared" si="16"/>
        <v>26422.38</v>
      </c>
      <c r="H201" s="67">
        <f t="shared" si="17"/>
        <v>-6064</v>
      </c>
      <c r="I201" s="76" t="s">
        <v>921</v>
      </c>
      <c r="J201" s="77" t="s">
        <v>922</v>
      </c>
      <c r="K201" s="76">
        <v>-6064</v>
      </c>
      <c r="L201" s="76" t="s">
        <v>923</v>
      </c>
      <c r="M201" s="77" t="s">
        <v>839</v>
      </c>
      <c r="N201" s="77"/>
      <c r="O201" s="78" t="s">
        <v>917</v>
      </c>
      <c r="P201" s="78" t="s">
        <v>47</v>
      </c>
    </row>
    <row r="202" spans="1:16" x14ac:dyDescent="0.2">
      <c r="A202" s="67" t="str">
        <f t="shared" si="12"/>
        <v> AN 242.351 </v>
      </c>
      <c r="B202" s="2" t="str">
        <f t="shared" si="13"/>
        <v>I</v>
      </c>
      <c r="C202" s="67">
        <f t="shared" si="14"/>
        <v>26422.41</v>
      </c>
      <c r="D202" t="str">
        <f t="shared" si="15"/>
        <v>vis</v>
      </c>
      <c r="E202">
        <f>VLOOKUP(C202,Active!C$21:E$972,3,FALSE)</f>
        <v>-6064.0852219719645</v>
      </c>
      <c r="F202" s="2" t="s">
        <v>128</v>
      </c>
      <c r="G202" t="str">
        <f t="shared" si="16"/>
        <v>26422.41</v>
      </c>
      <c r="H202" s="67">
        <f t="shared" si="17"/>
        <v>-6064</v>
      </c>
      <c r="I202" s="76" t="s">
        <v>924</v>
      </c>
      <c r="J202" s="77" t="s">
        <v>925</v>
      </c>
      <c r="K202" s="76">
        <v>-6064</v>
      </c>
      <c r="L202" s="76" t="s">
        <v>926</v>
      </c>
      <c r="M202" s="77" t="s">
        <v>432</v>
      </c>
      <c r="N202" s="77"/>
      <c r="O202" s="78" t="s">
        <v>927</v>
      </c>
      <c r="P202" s="78" t="s">
        <v>48</v>
      </c>
    </row>
    <row r="203" spans="1:16" x14ac:dyDescent="0.2">
      <c r="A203" s="67" t="str">
        <f t="shared" ref="A203:A266" si="18">P203</f>
        <v> AN 242.179 </v>
      </c>
      <c r="B203" s="2" t="str">
        <f t="shared" ref="B203:B266" si="19">IF(H203=INT(H203),"I","II")</f>
        <v>I</v>
      </c>
      <c r="C203" s="67">
        <f t="shared" ref="C203:C266" si="20">1*G203</f>
        <v>26434.647000000001</v>
      </c>
      <c r="D203" t="str">
        <f t="shared" ref="D203:D266" si="21">VLOOKUP(F203,I$1:J$5,2,FALSE)</f>
        <v>vis</v>
      </c>
      <c r="E203">
        <f>VLOOKUP(C203,Active!C$21:E$972,3,FALSE)</f>
        <v>-6060.0904297941961</v>
      </c>
      <c r="F203" s="2" t="s">
        <v>128</v>
      </c>
      <c r="G203" t="str">
        <f t="shared" ref="G203:G266" si="22">MID(I203,3,LEN(I203)-3)</f>
        <v>26434.647</v>
      </c>
      <c r="H203" s="67">
        <f t="shared" ref="H203:H266" si="23">1*K203</f>
        <v>-6060</v>
      </c>
      <c r="I203" s="76" t="s">
        <v>928</v>
      </c>
      <c r="J203" s="77" t="s">
        <v>929</v>
      </c>
      <c r="K203" s="76">
        <v>-6060</v>
      </c>
      <c r="L203" s="76" t="s">
        <v>930</v>
      </c>
      <c r="M203" s="77" t="s">
        <v>248</v>
      </c>
      <c r="N203" s="77"/>
      <c r="O203" s="78" t="s">
        <v>917</v>
      </c>
      <c r="P203" s="78" t="s">
        <v>47</v>
      </c>
    </row>
    <row r="204" spans="1:16" x14ac:dyDescent="0.2">
      <c r="A204" s="67" t="str">
        <f t="shared" si="18"/>
        <v> AN 242.179 </v>
      </c>
      <c r="B204" s="2" t="str">
        <f t="shared" si="19"/>
        <v>I</v>
      </c>
      <c r="C204" s="67">
        <f t="shared" si="20"/>
        <v>26440.771000000001</v>
      </c>
      <c r="D204" t="str">
        <f t="shared" si="21"/>
        <v>vis</v>
      </c>
      <c r="E204">
        <f>VLOOKUP(C204,Active!C$21:E$972,3,FALSE)</f>
        <v>-6058.0912382197375</v>
      </c>
      <c r="F204" s="2" t="s">
        <v>128</v>
      </c>
      <c r="G204" t="str">
        <f t="shared" si="22"/>
        <v>26440.771</v>
      </c>
      <c r="H204" s="67">
        <f t="shared" si="23"/>
        <v>-6058</v>
      </c>
      <c r="I204" s="76" t="s">
        <v>931</v>
      </c>
      <c r="J204" s="77" t="s">
        <v>932</v>
      </c>
      <c r="K204" s="76">
        <v>-6058</v>
      </c>
      <c r="L204" s="76" t="s">
        <v>933</v>
      </c>
      <c r="M204" s="77" t="s">
        <v>248</v>
      </c>
      <c r="N204" s="77"/>
      <c r="O204" s="78" t="s">
        <v>917</v>
      </c>
      <c r="P204" s="78" t="s">
        <v>47</v>
      </c>
    </row>
    <row r="205" spans="1:16" x14ac:dyDescent="0.2">
      <c r="A205" s="67" t="str">
        <f t="shared" si="18"/>
        <v> AN 250.376 </v>
      </c>
      <c r="B205" s="2" t="str">
        <f t="shared" si="19"/>
        <v>I</v>
      </c>
      <c r="C205" s="67">
        <f t="shared" si="20"/>
        <v>26520.412</v>
      </c>
      <c r="D205" t="str">
        <f t="shared" si="21"/>
        <v>vis</v>
      </c>
      <c r="E205">
        <f>VLOOKUP(C205,Active!C$21:E$972,3,FALSE)</f>
        <v>-6032.0922806460167</v>
      </c>
      <c r="F205" s="2" t="s">
        <v>128</v>
      </c>
      <c r="G205" t="str">
        <f t="shared" si="22"/>
        <v>26520.412</v>
      </c>
      <c r="H205" s="67">
        <f t="shared" si="23"/>
        <v>-6032</v>
      </c>
      <c r="I205" s="76" t="s">
        <v>934</v>
      </c>
      <c r="J205" s="77" t="s">
        <v>935</v>
      </c>
      <c r="K205" s="76">
        <v>-6032</v>
      </c>
      <c r="L205" s="76" t="s">
        <v>936</v>
      </c>
      <c r="M205" s="77" t="s">
        <v>248</v>
      </c>
      <c r="N205" s="77"/>
      <c r="O205" s="78" t="s">
        <v>937</v>
      </c>
      <c r="P205" s="78" t="s">
        <v>49</v>
      </c>
    </row>
    <row r="206" spans="1:16" x14ac:dyDescent="0.2">
      <c r="A206" s="67" t="str">
        <f t="shared" si="18"/>
        <v> AN 250.376 </v>
      </c>
      <c r="B206" s="2" t="str">
        <f t="shared" si="19"/>
        <v>I</v>
      </c>
      <c r="C206" s="67">
        <f t="shared" si="20"/>
        <v>26523.474999999999</v>
      </c>
      <c r="D206" t="str">
        <f t="shared" si="21"/>
        <v>vis</v>
      </c>
      <c r="E206">
        <f>VLOOKUP(C206,Active!C$21:E$972,3,FALSE)</f>
        <v>-6031.092358406866</v>
      </c>
      <c r="F206" s="2" t="s">
        <v>128</v>
      </c>
      <c r="G206" t="str">
        <f t="shared" si="22"/>
        <v>26523.475</v>
      </c>
      <c r="H206" s="67">
        <f t="shared" si="23"/>
        <v>-6031</v>
      </c>
      <c r="I206" s="76" t="s">
        <v>938</v>
      </c>
      <c r="J206" s="77" t="s">
        <v>939</v>
      </c>
      <c r="K206" s="76">
        <v>-6031</v>
      </c>
      <c r="L206" s="76" t="s">
        <v>936</v>
      </c>
      <c r="M206" s="77" t="s">
        <v>248</v>
      </c>
      <c r="N206" s="77"/>
      <c r="O206" s="78" t="s">
        <v>937</v>
      </c>
      <c r="P206" s="78" t="s">
        <v>49</v>
      </c>
    </row>
    <row r="207" spans="1:16" x14ac:dyDescent="0.2">
      <c r="A207" s="67" t="str">
        <f t="shared" si="18"/>
        <v> SAC 13.62 </v>
      </c>
      <c r="B207" s="2" t="str">
        <f t="shared" si="19"/>
        <v>I</v>
      </c>
      <c r="C207" s="67">
        <f t="shared" si="20"/>
        <v>26762.43</v>
      </c>
      <c r="D207" t="str">
        <f t="shared" si="21"/>
        <v>vis</v>
      </c>
      <c r="E207">
        <f>VLOOKUP(C207,Active!C$21:E$972,3,FALSE)</f>
        <v>-5953.0850392241782</v>
      </c>
      <c r="F207" s="2" t="s">
        <v>128</v>
      </c>
      <c r="G207" t="str">
        <f t="shared" si="22"/>
        <v>26762.430</v>
      </c>
      <c r="H207" s="67">
        <f t="shared" si="23"/>
        <v>-5953</v>
      </c>
      <c r="I207" s="76" t="s">
        <v>940</v>
      </c>
      <c r="J207" s="77" t="s">
        <v>941</v>
      </c>
      <c r="K207" s="76">
        <v>-5953</v>
      </c>
      <c r="L207" s="76" t="s">
        <v>897</v>
      </c>
      <c r="M207" s="77" t="s">
        <v>248</v>
      </c>
      <c r="N207" s="77"/>
      <c r="O207" s="78" t="s">
        <v>942</v>
      </c>
      <c r="P207" s="78" t="s">
        <v>50</v>
      </c>
    </row>
    <row r="208" spans="1:16" x14ac:dyDescent="0.2">
      <c r="A208" s="67" t="str">
        <f t="shared" si="18"/>
        <v> AN 257.351 </v>
      </c>
      <c r="B208" s="2" t="str">
        <f t="shared" si="19"/>
        <v>I</v>
      </c>
      <c r="C208" s="67">
        <f t="shared" si="20"/>
        <v>26808.376</v>
      </c>
      <c r="D208" t="str">
        <f t="shared" si="21"/>
        <v>vis</v>
      </c>
      <c r="E208">
        <f>VLOOKUP(C208,Active!C$21:E$972,3,FALSE)</f>
        <v>-5938.0858791849751</v>
      </c>
      <c r="F208" s="2" t="s">
        <v>128</v>
      </c>
      <c r="G208" t="str">
        <f t="shared" si="22"/>
        <v>26808.376</v>
      </c>
      <c r="H208" s="67">
        <f t="shared" si="23"/>
        <v>-5938</v>
      </c>
      <c r="I208" s="76" t="s">
        <v>943</v>
      </c>
      <c r="J208" s="77" t="s">
        <v>944</v>
      </c>
      <c r="K208" s="76">
        <v>-5938</v>
      </c>
      <c r="L208" s="76" t="s">
        <v>945</v>
      </c>
      <c r="M208" s="77" t="s">
        <v>432</v>
      </c>
      <c r="N208" s="77"/>
      <c r="O208" s="78" t="s">
        <v>917</v>
      </c>
      <c r="P208" s="78" t="s">
        <v>51</v>
      </c>
    </row>
    <row r="209" spans="1:16" x14ac:dyDescent="0.2">
      <c r="A209" s="67" t="str">
        <f t="shared" si="18"/>
        <v> AN 261.255 </v>
      </c>
      <c r="B209" s="2" t="str">
        <f t="shared" si="19"/>
        <v>I</v>
      </c>
      <c r="C209" s="67">
        <f t="shared" si="20"/>
        <v>27635.47</v>
      </c>
      <c r="D209" t="str">
        <f t="shared" si="21"/>
        <v>vis</v>
      </c>
      <c r="E209">
        <f>VLOOKUP(C209,Active!C$21:E$972,3,FALSE)</f>
        <v>-5668.0794526524251</v>
      </c>
      <c r="F209" s="2" t="s">
        <v>128</v>
      </c>
      <c r="G209" t="str">
        <f t="shared" si="22"/>
        <v>27635.470</v>
      </c>
      <c r="H209" s="67">
        <f t="shared" si="23"/>
        <v>-5668</v>
      </c>
      <c r="I209" s="76" t="s">
        <v>946</v>
      </c>
      <c r="J209" s="77" t="s">
        <v>947</v>
      </c>
      <c r="K209" s="76">
        <v>-5668</v>
      </c>
      <c r="L209" s="76" t="s">
        <v>948</v>
      </c>
      <c r="M209" s="77" t="s">
        <v>248</v>
      </c>
      <c r="N209" s="77"/>
      <c r="O209" s="78" t="s">
        <v>949</v>
      </c>
      <c r="P209" s="78" t="s">
        <v>52</v>
      </c>
    </row>
    <row r="210" spans="1:16" x14ac:dyDescent="0.2">
      <c r="A210" s="67" t="str">
        <f t="shared" si="18"/>
        <v> AAC 2.140 </v>
      </c>
      <c r="B210" s="2" t="str">
        <f t="shared" si="19"/>
        <v>I</v>
      </c>
      <c r="C210" s="67">
        <f t="shared" si="20"/>
        <v>27929.561000000002</v>
      </c>
      <c r="D210" t="str">
        <f t="shared" si="21"/>
        <v>vis</v>
      </c>
      <c r="E210">
        <f>VLOOKUP(C210,Active!C$21:E$972,3,FALSE)</f>
        <v>-5572.0728802611557</v>
      </c>
      <c r="F210" s="2" t="s">
        <v>128</v>
      </c>
      <c r="G210" t="str">
        <f t="shared" si="22"/>
        <v>27929.561</v>
      </c>
      <c r="H210" s="67">
        <f t="shared" si="23"/>
        <v>-5572</v>
      </c>
      <c r="I210" s="76" t="s">
        <v>950</v>
      </c>
      <c r="J210" s="77" t="s">
        <v>951</v>
      </c>
      <c r="K210" s="76">
        <v>-5572</v>
      </c>
      <c r="L210" s="76" t="s">
        <v>952</v>
      </c>
      <c r="M210" s="77" t="s">
        <v>248</v>
      </c>
      <c r="N210" s="77"/>
      <c r="O210" s="78" t="s">
        <v>953</v>
      </c>
      <c r="P210" s="78" t="s">
        <v>53</v>
      </c>
    </row>
    <row r="211" spans="1:16" x14ac:dyDescent="0.2">
      <c r="A211" s="67" t="str">
        <f t="shared" si="18"/>
        <v> AAC 2.140 </v>
      </c>
      <c r="B211" s="2" t="str">
        <f t="shared" si="19"/>
        <v>I</v>
      </c>
      <c r="C211" s="67">
        <f t="shared" si="20"/>
        <v>27966.313999999998</v>
      </c>
      <c r="D211" t="str">
        <f t="shared" si="21"/>
        <v>vis</v>
      </c>
      <c r="E211">
        <f>VLOOKUP(C211,Active!C$21:E$972,3,FALSE)</f>
        <v>-5560.0747927471011</v>
      </c>
      <c r="F211" s="2" t="s">
        <v>128</v>
      </c>
      <c r="G211" t="str">
        <f t="shared" si="22"/>
        <v>27966.314</v>
      </c>
      <c r="H211" s="67">
        <f t="shared" si="23"/>
        <v>-5560</v>
      </c>
      <c r="I211" s="76" t="s">
        <v>954</v>
      </c>
      <c r="J211" s="77" t="s">
        <v>955</v>
      </c>
      <c r="K211" s="76">
        <v>-5560</v>
      </c>
      <c r="L211" s="76" t="s">
        <v>956</v>
      </c>
      <c r="M211" s="77" t="s">
        <v>248</v>
      </c>
      <c r="N211" s="77"/>
      <c r="O211" s="78" t="s">
        <v>953</v>
      </c>
      <c r="P211" s="78" t="s">
        <v>53</v>
      </c>
    </row>
    <row r="212" spans="1:16" x14ac:dyDescent="0.2">
      <c r="A212" s="67" t="str">
        <f t="shared" si="18"/>
        <v> AAC 2.140 </v>
      </c>
      <c r="B212" s="2" t="str">
        <f t="shared" si="19"/>
        <v>I</v>
      </c>
      <c r="C212" s="67">
        <f t="shared" si="20"/>
        <v>27978.562999999998</v>
      </c>
      <c r="D212" t="str">
        <f t="shared" si="21"/>
        <v>vis</v>
      </c>
      <c r="E212">
        <f>VLOOKUP(C212,Active!C$21:E$972,3,FALSE)</f>
        <v>-5556.0760831462603</v>
      </c>
      <c r="F212" s="2" t="s">
        <v>128</v>
      </c>
      <c r="G212" t="str">
        <f t="shared" si="22"/>
        <v>27978.563</v>
      </c>
      <c r="H212" s="67">
        <f t="shared" si="23"/>
        <v>-5556</v>
      </c>
      <c r="I212" s="76" t="s">
        <v>957</v>
      </c>
      <c r="J212" s="77" t="s">
        <v>958</v>
      </c>
      <c r="K212" s="76">
        <v>-5556</v>
      </c>
      <c r="L212" s="76" t="s">
        <v>959</v>
      </c>
      <c r="M212" s="77" t="s">
        <v>248</v>
      </c>
      <c r="N212" s="77"/>
      <c r="O212" s="78" t="s">
        <v>953</v>
      </c>
      <c r="P212" s="78" t="s">
        <v>53</v>
      </c>
    </row>
    <row r="213" spans="1:16" x14ac:dyDescent="0.2">
      <c r="A213" s="67" t="str">
        <f t="shared" si="18"/>
        <v> AAC 2.140 </v>
      </c>
      <c r="B213" s="2" t="str">
        <f t="shared" si="19"/>
        <v>I</v>
      </c>
      <c r="C213" s="67">
        <f t="shared" si="20"/>
        <v>28021.453000000001</v>
      </c>
      <c r="D213" t="str">
        <f t="shared" si="21"/>
        <v>vis</v>
      </c>
      <c r="E213">
        <f>VLOOKUP(C213,Active!C$21:E$972,3,FALSE)</f>
        <v>-5542.0745601827502</v>
      </c>
      <c r="F213" s="2" t="s">
        <v>128</v>
      </c>
      <c r="G213" t="str">
        <f t="shared" si="22"/>
        <v>28021.453</v>
      </c>
      <c r="H213" s="67">
        <f t="shared" si="23"/>
        <v>-5542</v>
      </c>
      <c r="I213" s="76" t="s">
        <v>960</v>
      </c>
      <c r="J213" s="77" t="s">
        <v>961</v>
      </c>
      <c r="K213" s="76">
        <v>-5542</v>
      </c>
      <c r="L213" s="76" t="s">
        <v>962</v>
      </c>
      <c r="M213" s="77" t="s">
        <v>248</v>
      </c>
      <c r="N213" s="77"/>
      <c r="O213" s="78" t="s">
        <v>953</v>
      </c>
      <c r="P213" s="78" t="s">
        <v>53</v>
      </c>
    </row>
    <row r="214" spans="1:16" x14ac:dyDescent="0.2">
      <c r="A214" s="67" t="str">
        <f t="shared" si="18"/>
        <v> APJ 105.217 </v>
      </c>
      <c r="B214" s="2" t="str">
        <f t="shared" si="19"/>
        <v>I</v>
      </c>
      <c r="C214" s="67">
        <f t="shared" si="20"/>
        <v>28278.772000000001</v>
      </c>
      <c r="D214" t="str">
        <f t="shared" si="21"/>
        <v>vis</v>
      </c>
      <c r="E214">
        <f>VLOOKUP(C214,Active!C$21:E$972,3,FALSE)</f>
        <v>-5458.0722778920681</v>
      </c>
      <c r="F214" s="2" t="s">
        <v>128</v>
      </c>
      <c r="G214" t="str">
        <f t="shared" si="22"/>
        <v>28278.772</v>
      </c>
      <c r="H214" s="67">
        <f t="shared" si="23"/>
        <v>-5458</v>
      </c>
      <c r="I214" s="76" t="s">
        <v>963</v>
      </c>
      <c r="J214" s="77" t="s">
        <v>964</v>
      </c>
      <c r="K214" s="76">
        <v>-5458</v>
      </c>
      <c r="L214" s="76" t="s">
        <v>965</v>
      </c>
      <c r="M214" s="77" t="s">
        <v>277</v>
      </c>
      <c r="N214" s="77" t="s">
        <v>278</v>
      </c>
      <c r="O214" s="78" t="s">
        <v>966</v>
      </c>
      <c r="P214" s="78" t="s">
        <v>54</v>
      </c>
    </row>
    <row r="215" spans="1:16" x14ac:dyDescent="0.2">
      <c r="A215" s="67" t="str">
        <f t="shared" si="18"/>
        <v> AN 277.43 </v>
      </c>
      <c r="B215" s="2" t="str">
        <f t="shared" si="19"/>
        <v>I</v>
      </c>
      <c r="C215" s="67">
        <f t="shared" si="20"/>
        <v>28600.416000000001</v>
      </c>
      <c r="D215" t="str">
        <f t="shared" si="21"/>
        <v>vis</v>
      </c>
      <c r="E215">
        <f>VLOOKUP(C215,Active!C$21:E$972,3,FALSE)</f>
        <v>-5353.0709756753486</v>
      </c>
      <c r="F215" s="2" t="s">
        <v>128</v>
      </c>
      <c r="G215" t="str">
        <f t="shared" si="22"/>
        <v>28600.416</v>
      </c>
      <c r="H215" s="67">
        <f t="shared" si="23"/>
        <v>-5353</v>
      </c>
      <c r="I215" s="76" t="s">
        <v>967</v>
      </c>
      <c r="J215" s="77" t="s">
        <v>968</v>
      </c>
      <c r="K215" s="76">
        <v>-5353</v>
      </c>
      <c r="L215" s="76" t="s">
        <v>969</v>
      </c>
      <c r="M215" s="77" t="s">
        <v>248</v>
      </c>
      <c r="N215" s="77"/>
      <c r="O215" s="78" t="s">
        <v>970</v>
      </c>
      <c r="P215" s="78" t="s">
        <v>55</v>
      </c>
    </row>
    <row r="216" spans="1:16" x14ac:dyDescent="0.2">
      <c r="A216" s="67" t="str">
        <f t="shared" si="18"/>
        <v> AN 277.43 </v>
      </c>
      <c r="B216" s="2" t="str">
        <f t="shared" si="19"/>
        <v>I</v>
      </c>
      <c r="C216" s="67">
        <f t="shared" si="20"/>
        <v>28606.547999999999</v>
      </c>
      <c r="D216" t="str">
        <f t="shared" si="21"/>
        <v>vis</v>
      </c>
      <c r="E216">
        <f>VLOOKUP(C216,Active!C$21:E$972,3,FALSE)</f>
        <v>-5351.0691724855096</v>
      </c>
      <c r="F216" s="2" t="s">
        <v>128</v>
      </c>
      <c r="G216" t="str">
        <f t="shared" si="22"/>
        <v>28606.548</v>
      </c>
      <c r="H216" s="67">
        <f t="shared" si="23"/>
        <v>-5351</v>
      </c>
      <c r="I216" s="76" t="s">
        <v>971</v>
      </c>
      <c r="J216" s="77" t="s">
        <v>972</v>
      </c>
      <c r="K216" s="76">
        <v>-5351</v>
      </c>
      <c r="L216" s="76" t="s">
        <v>973</v>
      </c>
      <c r="M216" s="77" t="s">
        <v>248</v>
      </c>
      <c r="N216" s="77"/>
      <c r="O216" s="78" t="s">
        <v>970</v>
      </c>
      <c r="P216" s="78" t="s">
        <v>55</v>
      </c>
    </row>
    <row r="217" spans="1:16" x14ac:dyDescent="0.2">
      <c r="A217" s="67" t="str">
        <f t="shared" si="18"/>
        <v> AN 277.43 </v>
      </c>
      <c r="B217" s="2" t="str">
        <f t="shared" si="19"/>
        <v>I</v>
      </c>
      <c r="C217" s="67">
        <f t="shared" si="20"/>
        <v>28655.598000000002</v>
      </c>
      <c r="D217" t="str">
        <f t="shared" si="21"/>
        <v>vis</v>
      </c>
      <c r="E217">
        <f>VLOOKUP(C217,Active!C$21:E$972,3,FALSE)</f>
        <v>-5335.0567056783239</v>
      </c>
      <c r="F217" s="2" t="s">
        <v>128</v>
      </c>
      <c r="G217" t="str">
        <f t="shared" si="22"/>
        <v>28655.598</v>
      </c>
      <c r="H217" s="67">
        <f t="shared" si="23"/>
        <v>-5335</v>
      </c>
      <c r="I217" s="76" t="s">
        <v>974</v>
      </c>
      <c r="J217" s="77" t="s">
        <v>975</v>
      </c>
      <c r="K217" s="76">
        <v>-5335</v>
      </c>
      <c r="L217" s="76" t="s">
        <v>976</v>
      </c>
      <c r="M217" s="77" t="s">
        <v>248</v>
      </c>
      <c r="N217" s="77"/>
      <c r="O217" s="78" t="s">
        <v>970</v>
      </c>
      <c r="P217" s="78" t="s">
        <v>55</v>
      </c>
    </row>
    <row r="218" spans="1:16" x14ac:dyDescent="0.2">
      <c r="A218" s="67" t="str">
        <f t="shared" si="18"/>
        <v> AN 277.43 </v>
      </c>
      <c r="B218" s="2" t="str">
        <f t="shared" si="19"/>
        <v>I</v>
      </c>
      <c r="C218" s="67">
        <f t="shared" si="20"/>
        <v>28689.264999999999</v>
      </c>
      <c r="D218" t="str">
        <f t="shared" si="21"/>
        <v>vis</v>
      </c>
      <c r="E218">
        <f>VLOOKUP(C218,Active!C$21:E$972,3,FALSE)</f>
        <v>-5324.066048797642</v>
      </c>
      <c r="F218" s="2" t="s">
        <v>128</v>
      </c>
      <c r="G218" t="str">
        <f t="shared" si="22"/>
        <v>28689.265</v>
      </c>
      <c r="H218" s="67">
        <f t="shared" si="23"/>
        <v>-5324</v>
      </c>
      <c r="I218" s="76" t="s">
        <v>977</v>
      </c>
      <c r="J218" s="77" t="s">
        <v>978</v>
      </c>
      <c r="K218" s="76">
        <v>-5324</v>
      </c>
      <c r="L218" s="76" t="s">
        <v>979</v>
      </c>
      <c r="M218" s="77" t="s">
        <v>248</v>
      </c>
      <c r="N218" s="77"/>
      <c r="O218" s="78" t="s">
        <v>970</v>
      </c>
      <c r="P218" s="78" t="s">
        <v>55</v>
      </c>
    </row>
    <row r="219" spans="1:16" x14ac:dyDescent="0.2">
      <c r="A219" s="67" t="str">
        <f t="shared" si="18"/>
        <v> AN 277.43 </v>
      </c>
      <c r="B219" s="2" t="str">
        <f t="shared" si="19"/>
        <v>I</v>
      </c>
      <c r="C219" s="67">
        <f t="shared" si="20"/>
        <v>28692.308000000001</v>
      </c>
      <c r="D219" t="str">
        <f t="shared" si="21"/>
        <v>vis</v>
      </c>
      <c r="E219">
        <f>VLOOKUP(C219,Active!C$21:E$972,3,FALSE)</f>
        <v>-5323.0726555969432</v>
      </c>
      <c r="F219" s="2" t="s">
        <v>128</v>
      </c>
      <c r="G219" t="str">
        <f t="shared" si="22"/>
        <v>28692.308</v>
      </c>
      <c r="H219" s="67">
        <f t="shared" si="23"/>
        <v>-5323</v>
      </c>
      <c r="I219" s="76" t="s">
        <v>980</v>
      </c>
      <c r="J219" s="77" t="s">
        <v>981</v>
      </c>
      <c r="K219" s="76">
        <v>-5323</v>
      </c>
      <c r="L219" s="76" t="s">
        <v>952</v>
      </c>
      <c r="M219" s="77" t="s">
        <v>248</v>
      </c>
      <c r="N219" s="77"/>
      <c r="O219" s="78" t="s">
        <v>970</v>
      </c>
      <c r="P219" s="78" t="s">
        <v>55</v>
      </c>
    </row>
    <row r="220" spans="1:16" x14ac:dyDescent="0.2">
      <c r="A220" s="67" t="str">
        <f t="shared" si="18"/>
        <v> AN 277.43 </v>
      </c>
      <c r="B220" s="2" t="str">
        <f t="shared" si="19"/>
        <v>I</v>
      </c>
      <c r="C220" s="67">
        <f t="shared" si="20"/>
        <v>28695.393</v>
      </c>
      <c r="D220" t="str">
        <f t="shared" si="21"/>
        <v>vis</v>
      </c>
      <c r="E220">
        <f>VLOOKUP(C220,Active!C$21:E$972,3,FALSE)</f>
        <v>-5322.0655514154923</v>
      </c>
      <c r="F220" s="2" t="s">
        <v>128</v>
      </c>
      <c r="G220" t="str">
        <f t="shared" si="22"/>
        <v>28695.393</v>
      </c>
      <c r="H220" s="67">
        <f t="shared" si="23"/>
        <v>-5322</v>
      </c>
      <c r="I220" s="76" t="s">
        <v>982</v>
      </c>
      <c r="J220" s="77" t="s">
        <v>983</v>
      </c>
      <c r="K220" s="76">
        <v>-5322</v>
      </c>
      <c r="L220" s="76" t="s">
        <v>984</v>
      </c>
      <c r="M220" s="77" t="s">
        <v>248</v>
      </c>
      <c r="N220" s="77"/>
      <c r="O220" s="78" t="s">
        <v>970</v>
      </c>
      <c r="P220" s="78" t="s">
        <v>55</v>
      </c>
    </row>
    <row r="221" spans="1:16" x14ac:dyDescent="0.2">
      <c r="A221" s="67" t="str">
        <f t="shared" si="18"/>
        <v> AN 277.43 </v>
      </c>
      <c r="B221" s="2" t="str">
        <f t="shared" si="19"/>
        <v>I</v>
      </c>
      <c r="C221" s="67">
        <f t="shared" si="20"/>
        <v>28698.453000000001</v>
      </c>
      <c r="D221" t="str">
        <f t="shared" si="21"/>
        <v>vis</v>
      </c>
      <c r="E221">
        <f>VLOOKUP(C221,Active!C$21:E$972,3,FALSE)</f>
        <v>-5321.0666085321081</v>
      </c>
      <c r="F221" s="2" t="s">
        <v>128</v>
      </c>
      <c r="G221" t="str">
        <f t="shared" si="22"/>
        <v>28698.453</v>
      </c>
      <c r="H221" s="67">
        <f t="shared" si="23"/>
        <v>-5321</v>
      </c>
      <c r="I221" s="76" t="s">
        <v>985</v>
      </c>
      <c r="J221" s="77" t="s">
        <v>986</v>
      </c>
      <c r="K221" s="76">
        <v>-5321</v>
      </c>
      <c r="L221" s="76" t="s">
        <v>987</v>
      </c>
      <c r="M221" s="77" t="s">
        <v>248</v>
      </c>
      <c r="N221" s="77"/>
      <c r="O221" s="78" t="s">
        <v>970</v>
      </c>
      <c r="P221" s="78" t="s">
        <v>55</v>
      </c>
    </row>
    <row r="222" spans="1:16" x14ac:dyDescent="0.2">
      <c r="A222" s="67" t="str">
        <f t="shared" si="18"/>
        <v> AN 277.43 </v>
      </c>
      <c r="B222" s="2" t="str">
        <f t="shared" si="19"/>
        <v>I</v>
      </c>
      <c r="C222" s="67">
        <f t="shared" si="20"/>
        <v>28934.329000000002</v>
      </c>
      <c r="D222" t="str">
        <f t="shared" si="21"/>
        <v>vis</v>
      </c>
      <c r="E222">
        <f>VLOOKUP(C222,Active!C$21:E$972,3,FALSE)</f>
        <v>-5244.0644348193355</v>
      </c>
      <c r="F222" s="2" t="s">
        <v>128</v>
      </c>
      <c r="G222" t="str">
        <f t="shared" si="22"/>
        <v>28934.329</v>
      </c>
      <c r="H222" s="67">
        <f t="shared" si="23"/>
        <v>-5244</v>
      </c>
      <c r="I222" s="76" t="s">
        <v>988</v>
      </c>
      <c r="J222" s="77" t="s">
        <v>989</v>
      </c>
      <c r="K222" s="76">
        <v>-5244</v>
      </c>
      <c r="L222" s="76" t="s">
        <v>990</v>
      </c>
      <c r="M222" s="77" t="s">
        <v>248</v>
      </c>
      <c r="N222" s="77"/>
      <c r="O222" s="78" t="s">
        <v>970</v>
      </c>
      <c r="P222" s="78" t="s">
        <v>55</v>
      </c>
    </row>
    <row r="223" spans="1:16" x14ac:dyDescent="0.2">
      <c r="A223" s="67" t="str">
        <f t="shared" si="18"/>
        <v> AN 277.43 </v>
      </c>
      <c r="B223" s="2" t="str">
        <f t="shared" si="19"/>
        <v>I</v>
      </c>
      <c r="C223" s="67">
        <f t="shared" si="20"/>
        <v>28937.395</v>
      </c>
      <c r="D223" t="str">
        <f t="shared" si="21"/>
        <v>vis</v>
      </c>
      <c r="E223">
        <f>VLOOKUP(C223,Active!C$21:E$972,3,FALSE)</f>
        <v>-5243.0635332244156</v>
      </c>
      <c r="F223" s="2" t="s">
        <v>128</v>
      </c>
      <c r="G223" t="str">
        <f t="shared" si="22"/>
        <v>28937.395</v>
      </c>
      <c r="H223" s="67">
        <f t="shared" si="23"/>
        <v>-5243</v>
      </c>
      <c r="I223" s="76" t="s">
        <v>991</v>
      </c>
      <c r="J223" s="77" t="s">
        <v>992</v>
      </c>
      <c r="K223" s="76">
        <v>-5243</v>
      </c>
      <c r="L223" s="76" t="s">
        <v>993</v>
      </c>
      <c r="M223" s="77" t="s">
        <v>248</v>
      </c>
      <c r="N223" s="77"/>
      <c r="O223" s="78" t="s">
        <v>970</v>
      </c>
      <c r="P223" s="78" t="s">
        <v>55</v>
      </c>
    </row>
    <row r="224" spans="1:16" x14ac:dyDescent="0.2">
      <c r="A224" s="67" t="str">
        <f t="shared" si="18"/>
        <v> AN 277.43 </v>
      </c>
      <c r="B224" s="2" t="str">
        <f t="shared" si="19"/>
        <v>I</v>
      </c>
      <c r="C224" s="67">
        <f t="shared" si="20"/>
        <v>28989.469000000001</v>
      </c>
      <c r="D224" t="str">
        <f t="shared" si="21"/>
        <v>vis</v>
      </c>
      <c r="E224">
        <f>VLOOKUP(C224,Active!C$21:E$972,3,FALSE)</f>
        <v>-5226.0638758030636</v>
      </c>
      <c r="F224" s="2" t="s">
        <v>128</v>
      </c>
      <c r="G224" t="str">
        <f t="shared" si="22"/>
        <v>28989.469</v>
      </c>
      <c r="H224" s="67">
        <f t="shared" si="23"/>
        <v>-5226</v>
      </c>
      <c r="I224" s="76" t="s">
        <v>994</v>
      </c>
      <c r="J224" s="77" t="s">
        <v>995</v>
      </c>
      <c r="K224" s="76">
        <v>-5226</v>
      </c>
      <c r="L224" s="76" t="s">
        <v>996</v>
      </c>
      <c r="M224" s="77" t="s">
        <v>248</v>
      </c>
      <c r="N224" s="77"/>
      <c r="O224" s="78" t="s">
        <v>970</v>
      </c>
      <c r="P224" s="78" t="s">
        <v>55</v>
      </c>
    </row>
    <row r="225" spans="1:16" x14ac:dyDescent="0.2">
      <c r="A225" s="67" t="str">
        <f t="shared" si="18"/>
        <v> AN 277.43 </v>
      </c>
      <c r="B225" s="2" t="str">
        <f t="shared" si="19"/>
        <v>I</v>
      </c>
      <c r="C225" s="67">
        <f t="shared" si="20"/>
        <v>29035.425999999999</v>
      </c>
      <c r="D225" t="str">
        <f t="shared" si="21"/>
        <v>vis</v>
      </c>
      <c r="E225">
        <f>VLOOKUP(C225,Active!C$21:E$972,3,FALSE)</f>
        <v>-5211.0611247927118</v>
      </c>
      <c r="F225" s="2" t="s">
        <v>128</v>
      </c>
      <c r="G225" t="str">
        <f t="shared" si="22"/>
        <v>29035.426</v>
      </c>
      <c r="H225" s="67">
        <f t="shared" si="23"/>
        <v>-5211</v>
      </c>
      <c r="I225" s="76" t="s">
        <v>997</v>
      </c>
      <c r="J225" s="77" t="s">
        <v>998</v>
      </c>
      <c r="K225" s="76">
        <v>-5211</v>
      </c>
      <c r="L225" s="76" t="s">
        <v>999</v>
      </c>
      <c r="M225" s="77" t="s">
        <v>248</v>
      </c>
      <c r="N225" s="77"/>
      <c r="O225" s="78" t="s">
        <v>970</v>
      </c>
      <c r="P225" s="78" t="s">
        <v>55</v>
      </c>
    </row>
    <row r="226" spans="1:16" x14ac:dyDescent="0.2">
      <c r="A226" s="67" t="str">
        <f t="shared" si="18"/>
        <v> CPRI 21.19 </v>
      </c>
      <c r="B226" s="2" t="str">
        <f t="shared" si="19"/>
        <v>I</v>
      </c>
      <c r="C226" s="67">
        <f t="shared" si="20"/>
        <v>29298.866999999998</v>
      </c>
      <c r="D226" t="str">
        <f t="shared" si="21"/>
        <v>vis</v>
      </c>
      <c r="E226">
        <f>VLOOKUP(C226,Active!C$21:E$972,3,FALSE)</f>
        <v>-5125.0603038314166</v>
      </c>
      <c r="F226" s="2" t="s">
        <v>128</v>
      </c>
      <c r="G226" t="str">
        <f t="shared" si="22"/>
        <v>29298.867</v>
      </c>
      <c r="H226" s="67">
        <f t="shared" si="23"/>
        <v>-5125</v>
      </c>
      <c r="I226" s="76" t="s">
        <v>1000</v>
      </c>
      <c r="J226" s="77" t="s">
        <v>1001</v>
      </c>
      <c r="K226" s="76">
        <v>-5125</v>
      </c>
      <c r="L226" s="76" t="s">
        <v>1002</v>
      </c>
      <c r="M226" s="77" t="s">
        <v>277</v>
      </c>
      <c r="N226" s="77" t="s">
        <v>278</v>
      </c>
      <c r="O226" s="78" t="s">
        <v>1003</v>
      </c>
      <c r="P226" s="78" t="s">
        <v>56</v>
      </c>
    </row>
    <row r="227" spans="1:16" x14ac:dyDescent="0.2">
      <c r="A227" s="67" t="str">
        <f t="shared" si="18"/>
        <v> CPRI 21.19 </v>
      </c>
      <c r="B227" s="2" t="str">
        <f t="shared" si="19"/>
        <v>I</v>
      </c>
      <c r="C227" s="67">
        <f t="shared" si="20"/>
        <v>29393.826000000001</v>
      </c>
      <c r="D227" t="str">
        <f t="shared" si="21"/>
        <v>vis</v>
      </c>
      <c r="E227">
        <f>VLOOKUP(C227,Active!C$21:E$972,3,FALSE)</f>
        <v>-5094.0607557061676</v>
      </c>
      <c r="F227" s="2" t="s">
        <v>128</v>
      </c>
      <c r="G227" t="str">
        <f t="shared" si="22"/>
        <v>29393.826</v>
      </c>
      <c r="H227" s="67">
        <f t="shared" si="23"/>
        <v>-5094</v>
      </c>
      <c r="I227" s="76" t="s">
        <v>1004</v>
      </c>
      <c r="J227" s="77" t="s">
        <v>1005</v>
      </c>
      <c r="K227" s="76">
        <v>-5094</v>
      </c>
      <c r="L227" s="76" t="s">
        <v>1006</v>
      </c>
      <c r="M227" s="77" t="s">
        <v>277</v>
      </c>
      <c r="N227" s="77" t="s">
        <v>278</v>
      </c>
      <c r="O227" s="78" t="s">
        <v>1003</v>
      </c>
      <c r="P227" s="78" t="s">
        <v>56</v>
      </c>
    </row>
    <row r="228" spans="1:16" x14ac:dyDescent="0.2">
      <c r="A228" s="67" t="str">
        <f t="shared" si="18"/>
        <v> CPRI 21.19 </v>
      </c>
      <c r="B228" s="2" t="str">
        <f t="shared" si="19"/>
        <v>I</v>
      </c>
      <c r="C228" s="67">
        <f t="shared" si="20"/>
        <v>29396.885999999999</v>
      </c>
      <c r="D228" t="str">
        <f t="shared" si="21"/>
        <v>vis</v>
      </c>
      <c r="E228">
        <f>VLOOKUP(C228,Active!C$21:E$972,3,FALSE)</f>
        <v>-5093.0618128227843</v>
      </c>
      <c r="F228" s="2" t="s">
        <v>128</v>
      </c>
      <c r="G228" t="str">
        <f t="shared" si="22"/>
        <v>29396.886</v>
      </c>
      <c r="H228" s="67">
        <f t="shared" si="23"/>
        <v>-5093</v>
      </c>
      <c r="I228" s="76" t="s">
        <v>1007</v>
      </c>
      <c r="J228" s="77" t="s">
        <v>1008</v>
      </c>
      <c r="K228" s="76">
        <v>-5093</v>
      </c>
      <c r="L228" s="76" t="s">
        <v>1009</v>
      </c>
      <c r="M228" s="77" t="s">
        <v>277</v>
      </c>
      <c r="N228" s="77" t="s">
        <v>278</v>
      </c>
      <c r="O228" s="78" t="s">
        <v>1003</v>
      </c>
      <c r="P228" s="78" t="s">
        <v>56</v>
      </c>
    </row>
    <row r="229" spans="1:16" x14ac:dyDescent="0.2">
      <c r="A229" s="67" t="str">
        <f t="shared" si="18"/>
        <v> CPRI 21.19 </v>
      </c>
      <c r="B229" s="2" t="str">
        <f t="shared" si="19"/>
        <v>I</v>
      </c>
      <c r="C229" s="67">
        <f t="shared" si="20"/>
        <v>29770.612000000001</v>
      </c>
      <c r="D229" t="str">
        <f t="shared" si="21"/>
        <v>vis</v>
      </c>
      <c r="E229">
        <f>VLOOKUP(C229,Active!C$21:E$972,3,FALSE)</f>
        <v>-4971.0582415693298</v>
      </c>
      <c r="F229" s="2" t="s">
        <v>128</v>
      </c>
      <c r="G229" t="str">
        <f t="shared" si="22"/>
        <v>29770.612</v>
      </c>
      <c r="H229" s="67">
        <f t="shared" si="23"/>
        <v>-4971</v>
      </c>
      <c r="I229" s="76" t="s">
        <v>1010</v>
      </c>
      <c r="J229" s="77" t="s">
        <v>1011</v>
      </c>
      <c r="K229" s="76">
        <v>-4971</v>
      </c>
      <c r="L229" s="76" t="s">
        <v>1012</v>
      </c>
      <c r="M229" s="77" t="s">
        <v>277</v>
      </c>
      <c r="N229" s="77" t="s">
        <v>278</v>
      </c>
      <c r="O229" s="78" t="s">
        <v>1003</v>
      </c>
      <c r="P229" s="78" t="s">
        <v>56</v>
      </c>
    </row>
    <row r="230" spans="1:16" x14ac:dyDescent="0.2">
      <c r="A230" s="67" t="str">
        <f t="shared" si="18"/>
        <v> APJ 101.108 </v>
      </c>
      <c r="B230" s="2" t="str">
        <f t="shared" si="19"/>
        <v>I</v>
      </c>
      <c r="C230" s="67">
        <f t="shared" si="20"/>
        <v>31225.685000000001</v>
      </c>
      <c r="D230" t="str">
        <f t="shared" si="21"/>
        <v>vis</v>
      </c>
      <c r="E230">
        <f>VLOOKUP(C230,Active!C$21:E$972,3,FALSE)</f>
        <v>-4496.0468630875648</v>
      </c>
      <c r="F230" s="2" t="s">
        <v>128</v>
      </c>
      <c r="G230" t="str">
        <f t="shared" si="22"/>
        <v>31225.685</v>
      </c>
      <c r="H230" s="67">
        <f t="shared" si="23"/>
        <v>-4496</v>
      </c>
      <c r="I230" s="76" t="s">
        <v>1013</v>
      </c>
      <c r="J230" s="77" t="s">
        <v>1014</v>
      </c>
      <c r="K230" s="76">
        <v>-4496</v>
      </c>
      <c r="L230" s="76" t="s">
        <v>1015</v>
      </c>
      <c r="M230" s="77" t="s">
        <v>248</v>
      </c>
      <c r="N230" s="77"/>
      <c r="O230" s="78" t="s">
        <v>1016</v>
      </c>
      <c r="P230" s="78" t="s">
        <v>57</v>
      </c>
    </row>
    <row r="231" spans="1:16" x14ac:dyDescent="0.2">
      <c r="A231" s="67" t="str">
        <f t="shared" si="18"/>
        <v> AAC 5.78 </v>
      </c>
      <c r="B231" s="2" t="str">
        <f t="shared" si="19"/>
        <v>I</v>
      </c>
      <c r="C231" s="67">
        <f t="shared" si="20"/>
        <v>32956.442999999999</v>
      </c>
      <c r="D231" t="str">
        <f t="shared" si="21"/>
        <v>vis</v>
      </c>
      <c r="E231">
        <f>VLOOKUP(C231,Active!C$21:E$972,3,FALSE)</f>
        <v>-3931.0375863032787</v>
      </c>
      <c r="F231" s="2" t="s">
        <v>128</v>
      </c>
      <c r="G231" t="str">
        <f t="shared" si="22"/>
        <v>32956.443</v>
      </c>
      <c r="H231" s="67">
        <f t="shared" si="23"/>
        <v>-3931</v>
      </c>
      <c r="I231" s="76" t="s">
        <v>1017</v>
      </c>
      <c r="J231" s="77" t="s">
        <v>1018</v>
      </c>
      <c r="K231" s="76">
        <v>-3931</v>
      </c>
      <c r="L231" s="76" t="s">
        <v>1019</v>
      </c>
      <c r="M231" s="77" t="s">
        <v>248</v>
      </c>
      <c r="N231" s="77"/>
      <c r="O231" s="78" t="s">
        <v>1020</v>
      </c>
      <c r="P231" s="78" t="s">
        <v>58</v>
      </c>
    </row>
    <row r="232" spans="1:16" x14ac:dyDescent="0.2">
      <c r="A232" s="67" t="str">
        <f t="shared" si="18"/>
        <v> AN 278.271 </v>
      </c>
      <c r="B232" s="2" t="str">
        <f t="shared" si="19"/>
        <v>I</v>
      </c>
      <c r="C232" s="67">
        <f t="shared" si="20"/>
        <v>33005.474000000002</v>
      </c>
      <c r="D232" t="str">
        <f t="shared" si="21"/>
        <v>vis</v>
      </c>
      <c r="E232">
        <f>VLOOKUP(C232,Active!C$21:E$972,3,FALSE)</f>
        <v>-3915.0313220826242</v>
      </c>
      <c r="F232" s="2" t="s">
        <v>128</v>
      </c>
      <c r="G232" t="str">
        <f t="shared" si="22"/>
        <v>33005.474</v>
      </c>
      <c r="H232" s="67">
        <f t="shared" si="23"/>
        <v>-3915</v>
      </c>
      <c r="I232" s="76" t="s">
        <v>1021</v>
      </c>
      <c r="J232" s="77" t="s">
        <v>1022</v>
      </c>
      <c r="K232" s="76">
        <v>-3915</v>
      </c>
      <c r="L232" s="76" t="s">
        <v>1023</v>
      </c>
      <c r="M232" s="77" t="s">
        <v>248</v>
      </c>
      <c r="N232" s="77"/>
      <c r="O232" s="78" t="s">
        <v>937</v>
      </c>
      <c r="P232" s="78" t="s">
        <v>59</v>
      </c>
    </row>
    <row r="233" spans="1:16" x14ac:dyDescent="0.2">
      <c r="A233" s="67" t="str">
        <f t="shared" si="18"/>
        <v> AAC 5.78 </v>
      </c>
      <c r="B233" s="2" t="str">
        <f t="shared" si="19"/>
        <v>I</v>
      </c>
      <c r="C233" s="67">
        <f t="shared" si="20"/>
        <v>33336.288</v>
      </c>
      <c r="D233" t="str">
        <f t="shared" si="21"/>
        <v>vis</v>
      </c>
      <c r="E233">
        <f>VLOOKUP(C233,Active!C$21:E$972,3,FALSE)</f>
        <v>-3807.0364557349799</v>
      </c>
      <c r="F233" s="2" t="s">
        <v>128</v>
      </c>
      <c r="G233" t="str">
        <f t="shared" si="22"/>
        <v>33336.288</v>
      </c>
      <c r="H233" s="67">
        <f t="shared" si="23"/>
        <v>-3807</v>
      </c>
      <c r="I233" s="76" t="s">
        <v>1024</v>
      </c>
      <c r="J233" s="77" t="s">
        <v>1025</v>
      </c>
      <c r="K233" s="76">
        <v>-3807</v>
      </c>
      <c r="L233" s="76" t="s">
        <v>1026</v>
      </c>
      <c r="M233" s="77" t="s">
        <v>248</v>
      </c>
      <c r="N233" s="77"/>
      <c r="O233" s="78" t="s">
        <v>1020</v>
      </c>
      <c r="P233" s="78" t="s">
        <v>58</v>
      </c>
    </row>
    <row r="234" spans="1:16" x14ac:dyDescent="0.2">
      <c r="A234" s="67" t="str">
        <f t="shared" si="18"/>
        <v>BAVM 4 </v>
      </c>
      <c r="B234" s="2" t="str">
        <f t="shared" si="19"/>
        <v>I</v>
      </c>
      <c r="C234" s="67">
        <f t="shared" si="20"/>
        <v>33437.372000000003</v>
      </c>
      <c r="D234" t="str">
        <f t="shared" si="21"/>
        <v>vis</v>
      </c>
      <c r="E234">
        <f>VLOOKUP(C234,Active!C$21:E$972,3,FALSE)</f>
        <v>-3774.0373895833491</v>
      </c>
      <c r="F234" s="2" t="s">
        <v>128</v>
      </c>
      <c r="G234" t="str">
        <f t="shared" si="22"/>
        <v>33437.372</v>
      </c>
      <c r="H234" s="67">
        <f t="shared" si="23"/>
        <v>-3774</v>
      </c>
      <c r="I234" s="76" t="s">
        <v>1027</v>
      </c>
      <c r="J234" s="77" t="s">
        <v>1028</v>
      </c>
      <c r="K234" s="76">
        <v>-3774</v>
      </c>
      <c r="L234" s="76" t="s">
        <v>1019</v>
      </c>
      <c r="M234" s="77" t="s">
        <v>248</v>
      </c>
      <c r="N234" s="77"/>
      <c r="O234" s="78" t="s">
        <v>1029</v>
      </c>
      <c r="P234" s="79" t="s">
        <v>60</v>
      </c>
    </row>
    <row r="235" spans="1:16" x14ac:dyDescent="0.2">
      <c r="A235" s="67" t="str">
        <f t="shared" si="18"/>
        <v> AAC 5.78 </v>
      </c>
      <c r="B235" s="2" t="str">
        <f t="shared" si="19"/>
        <v>I</v>
      </c>
      <c r="C235" s="67">
        <f t="shared" si="20"/>
        <v>33440.417000000001</v>
      </c>
      <c r="D235" t="str">
        <f t="shared" si="21"/>
        <v>vis</v>
      </c>
      <c r="E235">
        <f>VLOOKUP(C235,Active!C$21:E$972,3,FALSE)</f>
        <v>-3773.0433434788056</v>
      </c>
      <c r="F235" s="2" t="s">
        <v>128</v>
      </c>
      <c r="G235" t="str">
        <f t="shared" si="22"/>
        <v>33440.417</v>
      </c>
      <c r="H235" s="67">
        <f t="shared" si="23"/>
        <v>-3773</v>
      </c>
      <c r="I235" s="76" t="s">
        <v>1030</v>
      </c>
      <c r="J235" s="77" t="s">
        <v>1031</v>
      </c>
      <c r="K235" s="76">
        <v>-3773</v>
      </c>
      <c r="L235" s="76" t="s">
        <v>1032</v>
      </c>
      <c r="M235" s="77" t="s">
        <v>248</v>
      </c>
      <c r="N235" s="77"/>
      <c r="O235" s="78" t="s">
        <v>1020</v>
      </c>
      <c r="P235" s="78" t="s">
        <v>58</v>
      </c>
    </row>
    <row r="236" spans="1:16" x14ac:dyDescent="0.2">
      <c r="A236" s="67" t="str">
        <f t="shared" si="18"/>
        <v>BAVM 4 </v>
      </c>
      <c r="B236" s="2" t="str">
        <f t="shared" si="19"/>
        <v>I</v>
      </c>
      <c r="C236" s="67">
        <f t="shared" si="20"/>
        <v>33440.432999999997</v>
      </c>
      <c r="D236" t="str">
        <f t="shared" si="21"/>
        <v>vis</v>
      </c>
      <c r="E236">
        <f>VLOOKUP(C236,Active!C$21:E$972,3,FALSE)</f>
        <v>-3773.0381202480444</v>
      </c>
      <c r="F236" s="2" t="s">
        <v>128</v>
      </c>
      <c r="G236" t="str">
        <f t="shared" si="22"/>
        <v>33440.433</v>
      </c>
      <c r="H236" s="67">
        <f t="shared" si="23"/>
        <v>-3773</v>
      </c>
      <c r="I236" s="76" t="s">
        <v>1033</v>
      </c>
      <c r="J236" s="77" t="s">
        <v>1034</v>
      </c>
      <c r="K236" s="76">
        <v>-3773</v>
      </c>
      <c r="L236" s="76" t="s">
        <v>1035</v>
      </c>
      <c r="M236" s="77" t="s">
        <v>248</v>
      </c>
      <c r="N236" s="77"/>
      <c r="O236" s="78" t="s">
        <v>1036</v>
      </c>
      <c r="P236" s="79" t="s">
        <v>60</v>
      </c>
    </row>
    <row r="237" spans="1:16" x14ac:dyDescent="0.2">
      <c r="A237" s="67" t="str">
        <f t="shared" si="18"/>
        <v> AA 6.145 </v>
      </c>
      <c r="B237" s="2" t="str">
        <f t="shared" si="19"/>
        <v>I</v>
      </c>
      <c r="C237" s="67">
        <f t="shared" si="20"/>
        <v>33682.415999999997</v>
      </c>
      <c r="D237" t="str">
        <f t="shared" si="21"/>
        <v>vis</v>
      </c>
      <c r="E237">
        <f>VLOOKUP(C237,Active!C$21:E$972,3,FALSE)</f>
        <v>-3694.0423046434985</v>
      </c>
      <c r="F237" s="2" t="s">
        <v>128</v>
      </c>
      <c r="G237" t="str">
        <f t="shared" si="22"/>
        <v>33682.416</v>
      </c>
      <c r="H237" s="67">
        <f t="shared" si="23"/>
        <v>-3694</v>
      </c>
      <c r="I237" s="76" t="s">
        <v>1037</v>
      </c>
      <c r="J237" s="77" t="s">
        <v>1038</v>
      </c>
      <c r="K237" s="76">
        <v>-3694</v>
      </c>
      <c r="L237" s="76" t="s">
        <v>1039</v>
      </c>
      <c r="M237" s="77" t="s">
        <v>248</v>
      </c>
      <c r="N237" s="77"/>
      <c r="O237" s="78" t="s">
        <v>1020</v>
      </c>
      <c r="P237" s="78" t="s">
        <v>61</v>
      </c>
    </row>
    <row r="238" spans="1:16" x14ac:dyDescent="0.2">
      <c r="A238" s="67" t="str">
        <f t="shared" si="18"/>
        <v>BAVM 8 </v>
      </c>
      <c r="B238" s="2" t="str">
        <f t="shared" si="19"/>
        <v>I</v>
      </c>
      <c r="C238" s="67">
        <f t="shared" si="20"/>
        <v>33737.56</v>
      </c>
      <c r="D238" t="str">
        <f t="shared" si="21"/>
        <v>vis</v>
      </c>
      <c r="E238">
        <f>VLOOKUP(C238,Active!C$21:E$972,3,FALSE)</f>
        <v>-3676.0404398195355</v>
      </c>
      <c r="F238" s="2" t="s">
        <v>128</v>
      </c>
      <c r="G238" t="str">
        <f t="shared" si="22"/>
        <v>33737.560</v>
      </c>
      <c r="H238" s="67">
        <f t="shared" si="23"/>
        <v>-3676</v>
      </c>
      <c r="I238" s="76" t="s">
        <v>1040</v>
      </c>
      <c r="J238" s="77" t="s">
        <v>1041</v>
      </c>
      <c r="K238" s="76">
        <v>-3676</v>
      </c>
      <c r="L238" s="76" t="s">
        <v>1042</v>
      </c>
      <c r="M238" s="77" t="s">
        <v>248</v>
      </c>
      <c r="N238" s="77"/>
      <c r="O238" s="78" t="s">
        <v>1043</v>
      </c>
      <c r="P238" s="79" t="s">
        <v>62</v>
      </c>
    </row>
    <row r="239" spans="1:16" x14ac:dyDescent="0.2">
      <c r="A239" s="67" t="str">
        <f t="shared" si="18"/>
        <v>BAVM 8 </v>
      </c>
      <c r="B239" s="2" t="str">
        <f t="shared" si="19"/>
        <v>I</v>
      </c>
      <c r="C239" s="67">
        <f t="shared" si="20"/>
        <v>33737.565999999999</v>
      </c>
      <c r="D239" t="str">
        <f t="shared" si="21"/>
        <v>vis</v>
      </c>
      <c r="E239">
        <f>VLOOKUP(C239,Active!C$21:E$972,3,FALSE)</f>
        <v>-3676.0384811079989</v>
      </c>
      <c r="F239" s="2" t="s">
        <v>128</v>
      </c>
      <c r="G239" t="str">
        <f t="shared" si="22"/>
        <v>33737.566</v>
      </c>
      <c r="H239" s="67">
        <f t="shared" si="23"/>
        <v>-3676</v>
      </c>
      <c r="I239" s="76" t="s">
        <v>1044</v>
      </c>
      <c r="J239" s="77" t="s">
        <v>1045</v>
      </c>
      <c r="K239" s="76">
        <v>-3676</v>
      </c>
      <c r="L239" s="76" t="s">
        <v>1046</v>
      </c>
      <c r="M239" s="77" t="s">
        <v>248</v>
      </c>
      <c r="N239" s="77"/>
      <c r="O239" s="78" t="s">
        <v>1029</v>
      </c>
      <c r="P239" s="79" t="s">
        <v>62</v>
      </c>
    </row>
    <row r="240" spans="1:16" x14ac:dyDescent="0.2">
      <c r="A240" s="67" t="str">
        <f t="shared" si="18"/>
        <v>BAVM 10 </v>
      </c>
      <c r="B240" s="2" t="str">
        <f t="shared" si="19"/>
        <v>I</v>
      </c>
      <c r="C240" s="67">
        <f t="shared" si="20"/>
        <v>34169.483</v>
      </c>
      <c r="D240" t="str">
        <f t="shared" si="21"/>
        <v>vis</v>
      </c>
      <c r="E240">
        <f>VLOOKUP(C240,Active!C$21:E$972,3,FALSE)</f>
        <v>-3535.0383460221929</v>
      </c>
      <c r="F240" s="2" t="s">
        <v>128</v>
      </c>
      <c r="G240" t="str">
        <f t="shared" si="22"/>
        <v>34169.483</v>
      </c>
      <c r="H240" s="67">
        <f t="shared" si="23"/>
        <v>-3535</v>
      </c>
      <c r="I240" s="76" t="s">
        <v>1047</v>
      </c>
      <c r="J240" s="77" t="s">
        <v>1048</v>
      </c>
      <c r="K240" s="76">
        <v>-3535</v>
      </c>
      <c r="L240" s="76" t="s">
        <v>1035</v>
      </c>
      <c r="M240" s="77" t="s">
        <v>248</v>
      </c>
      <c r="N240" s="77"/>
      <c r="O240" s="78" t="s">
        <v>1029</v>
      </c>
      <c r="P240" s="79" t="s">
        <v>63</v>
      </c>
    </row>
    <row r="241" spans="1:16" x14ac:dyDescent="0.2">
      <c r="A241" s="67" t="str">
        <f t="shared" si="18"/>
        <v>BAVM 10 </v>
      </c>
      <c r="B241" s="2" t="str">
        <f t="shared" si="19"/>
        <v>I</v>
      </c>
      <c r="C241" s="67">
        <f t="shared" si="20"/>
        <v>34454.375999999997</v>
      </c>
      <c r="D241" t="str">
        <f t="shared" si="21"/>
        <v>vis</v>
      </c>
      <c r="E241">
        <f>VLOOKUP(C241,Active!C$21:E$972,3,FALSE)</f>
        <v>-3442.0344784156855</v>
      </c>
      <c r="F241" s="2" t="str">
        <f>LEFT(M241,1)</f>
        <v>V</v>
      </c>
      <c r="G241" t="str">
        <f t="shared" si="22"/>
        <v>34454.376</v>
      </c>
      <c r="H241" s="67">
        <f t="shared" si="23"/>
        <v>-3442</v>
      </c>
      <c r="I241" s="76" t="s">
        <v>1049</v>
      </c>
      <c r="J241" s="77" t="s">
        <v>1050</v>
      </c>
      <c r="K241" s="76">
        <v>-3442</v>
      </c>
      <c r="L241" s="76" t="s">
        <v>1051</v>
      </c>
      <c r="M241" s="77" t="s">
        <v>248</v>
      </c>
      <c r="N241" s="77"/>
      <c r="O241" s="78" t="s">
        <v>1029</v>
      </c>
      <c r="P241" s="79" t="s">
        <v>63</v>
      </c>
    </row>
    <row r="242" spans="1:16" x14ac:dyDescent="0.2">
      <c r="A242" s="67" t="str">
        <f t="shared" si="18"/>
        <v>BAVM 10 </v>
      </c>
      <c r="B242" s="2" t="str">
        <f t="shared" si="19"/>
        <v>I</v>
      </c>
      <c r="C242" s="67">
        <f t="shared" si="20"/>
        <v>34454.385000000002</v>
      </c>
      <c r="D242" t="str">
        <f t="shared" si="21"/>
        <v>vis</v>
      </c>
      <c r="E242">
        <f>VLOOKUP(C242,Active!C$21:E$972,3,FALSE)</f>
        <v>-3442.0315403483796</v>
      </c>
      <c r="F242" s="2" t="str">
        <f>LEFT(M242,1)</f>
        <v>V</v>
      </c>
      <c r="G242" t="str">
        <f t="shared" si="22"/>
        <v>34454.385</v>
      </c>
      <c r="H242" s="67">
        <f t="shared" si="23"/>
        <v>-3442</v>
      </c>
      <c r="I242" s="76" t="s">
        <v>1052</v>
      </c>
      <c r="J242" s="77" t="s">
        <v>1053</v>
      </c>
      <c r="K242" s="76">
        <v>-3442</v>
      </c>
      <c r="L242" s="76" t="s">
        <v>1054</v>
      </c>
      <c r="M242" s="77" t="s">
        <v>248</v>
      </c>
      <c r="N242" s="77"/>
      <c r="O242" s="78" t="s">
        <v>1055</v>
      </c>
      <c r="P242" s="79" t="s">
        <v>63</v>
      </c>
    </row>
    <row r="243" spans="1:16" x14ac:dyDescent="0.2">
      <c r="A243" s="67" t="str">
        <f t="shared" si="18"/>
        <v> AJ 66.230 </v>
      </c>
      <c r="B243" s="2" t="str">
        <f t="shared" si="19"/>
        <v>I</v>
      </c>
      <c r="C243" s="67">
        <f t="shared" si="20"/>
        <v>35541.863400000002</v>
      </c>
      <c r="D243" t="str">
        <f t="shared" si="21"/>
        <v>PE</v>
      </c>
      <c r="E243">
        <f>VLOOKUP(C243,Active!C$21:E$972,3,FALSE)</f>
        <v>-3087.0221258013817</v>
      </c>
      <c r="F243" s="2" t="str">
        <f>LEFT(M243,1)</f>
        <v>E</v>
      </c>
      <c r="G243" t="str">
        <f t="shared" si="22"/>
        <v>35541.8634</v>
      </c>
      <c r="H243" s="67">
        <f t="shared" si="23"/>
        <v>-3087</v>
      </c>
      <c r="I243" s="76" t="s">
        <v>1056</v>
      </c>
      <c r="J243" s="77" t="s">
        <v>1057</v>
      </c>
      <c r="K243" s="76">
        <v>-3087</v>
      </c>
      <c r="L243" s="76" t="s">
        <v>1058</v>
      </c>
      <c r="M243" s="77" t="s">
        <v>277</v>
      </c>
      <c r="N243" s="77" t="s">
        <v>278</v>
      </c>
      <c r="O243" s="78" t="s">
        <v>1059</v>
      </c>
      <c r="P243" s="78" t="s">
        <v>64</v>
      </c>
    </row>
    <row r="244" spans="1:16" x14ac:dyDescent="0.2">
      <c r="A244" s="67" t="str">
        <f t="shared" si="18"/>
        <v> AJ 66.230 </v>
      </c>
      <c r="B244" s="2" t="str">
        <f t="shared" si="19"/>
        <v>I</v>
      </c>
      <c r="C244" s="67">
        <f t="shared" si="20"/>
        <v>35584.75</v>
      </c>
      <c r="D244" t="str">
        <f t="shared" si="21"/>
        <v>PE</v>
      </c>
      <c r="E244">
        <f>VLOOKUP(C244,Active!C$21:E$972,3,FALSE)</f>
        <v>-3073.0217127744095</v>
      </c>
      <c r="F244" s="2" t="str">
        <f>LEFT(M244,1)</f>
        <v>E</v>
      </c>
      <c r="G244" t="str">
        <f t="shared" si="22"/>
        <v>35584.7500</v>
      </c>
      <c r="H244" s="67">
        <f t="shared" si="23"/>
        <v>-3073</v>
      </c>
      <c r="I244" s="76" t="s">
        <v>1060</v>
      </c>
      <c r="J244" s="77" t="s">
        <v>1061</v>
      </c>
      <c r="K244" s="76">
        <v>-3073</v>
      </c>
      <c r="L244" s="76" t="s">
        <v>1062</v>
      </c>
      <c r="M244" s="77" t="s">
        <v>277</v>
      </c>
      <c r="N244" s="77" t="s">
        <v>278</v>
      </c>
      <c r="O244" s="78" t="s">
        <v>1059</v>
      </c>
      <c r="P244" s="78" t="s">
        <v>64</v>
      </c>
    </row>
    <row r="245" spans="1:16" x14ac:dyDescent="0.2">
      <c r="A245" s="67" t="str">
        <f t="shared" si="18"/>
        <v>BAVM 15 </v>
      </c>
      <c r="B245" s="2" t="str">
        <f t="shared" si="19"/>
        <v>I</v>
      </c>
      <c r="C245" s="67">
        <f t="shared" si="20"/>
        <v>37018.368000000002</v>
      </c>
      <c r="D245" t="str">
        <f t="shared" si="21"/>
        <v>vis</v>
      </c>
      <c r="E245">
        <f>VLOOKUP(C245,Active!C$21:E$972,3,FALSE)</f>
        <v>-2605.0143602936255</v>
      </c>
      <c r="F245" s="2" t="str">
        <f>LEFT(M245,1)</f>
        <v>V</v>
      </c>
      <c r="G245" t="str">
        <f t="shared" si="22"/>
        <v>37018.368</v>
      </c>
      <c r="H245" s="67">
        <f t="shared" si="23"/>
        <v>-2605</v>
      </c>
      <c r="I245" s="76" t="s">
        <v>1063</v>
      </c>
      <c r="J245" s="77" t="s">
        <v>1064</v>
      </c>
      <c r="K245" s="76">
        <v>-2605</v>
      </c>
      <c r="L245" s="76" t="s">
        <v>1065</v>
      </c>
      <c r="M245" s="77" t="s">
        <v>248</v>
      </c>
      <c r="N245" s="77"/>
      <c r="O245" s="78" t="s">
        <v>1066</v>
      </c>
      <c r="P245" s="79" t="s">
        <v>65</v>
      </c>
    </row>
    <row r="246" spans="1:16" x14ac:dyDescent="0.2">
      <c r="A246" s="67" t="str">
        <f t="shared" si="18"/>
        <v>BAVM 15 </v>
      </c>
      <c r="B246" s="2" t="str">
        <f t="shared" si="19"/>
        <v>I</v>
      </c>
      <c r="C246" s="67">
        <f t="shared" si="20"/>
        <v>37018.374000000003</v>
      </c>
      <c r="D246" t="str">
        <f t="shared" si="21"/>
        <v>vis</v>
      </c>
      <c r="E246">
        <f>VLOOKUP(C246,Active!C$21:E$972,3,FALSE)</f>
        <v>-2605.0124015820893</v>
      </c>
      <c r="F246" s="2" t="s">
        <v>128</v>
      </c>
      <c r="G246" t="str">
        <f t="shared" si="22"/>
        <v>37018.374</v>
      </c>
      <c r="H246" s="67">
        <f t="shared" si="23"/>
        <v>-2605</v>
      </c>
      <c r="I246" s="76" t="s">
        <v>1067</v>
      </c>
      <c r="J246" s="77" t="s">
        <v>1068</v>
      </c>
      <c r="K246" s="76">
        <v>-2605</v>
      </c>
      <c r="L246" s="76" t="s">
        <v>1069</v>
      </c>
      <c r="M246" s="77" t="s">
        <v>248</v>
      </c>
      <c r="N246" s="77"/>
      <c r="O246" s="78" t="s">
        <v>1070</v>
      </c>
      <c r="P246" s="79" t="s">
        <v>65</v>
      </c>
    </row>
    <row r="247" spans="1:16" x14ac:dyDescent="0.2">
      <c r="A247" s="67" t="str">
        <f t="shared" si="18"/>
        <v>BAVM 15 </v>
      </c>
      <c r="B247" s="2" t="str">
        <f t="shared" si="19"/>
        <v>I</v>
      </c>
      <c r="C247" s="67">
        <f t="shared" si="20"/>
        <v>37701.493999999999</v>
      </c>
      <c r="D247" t="str">
        <f t="shared" si="21"/>
        <v>vis</v>
      </c>
      <c r="E247">
        <f>VLOOKUP(C247,Active!C$21:E$972,3,FALSE)</f>
        <v>-2382.0065641646806</v>
      </c>
      <c r="F247" s="2" t="s">
        <v>128</v>
      </c>
      <c r="G247" t="str">
        <f t="shared" si="22"/>
        <v>37701.494</v>
      </c>
      <c r="H247" s="67">
        <f t="shared" si="23"/>
        <v>-2382</v>
      </c>
      <c r="I247" s="76" t="s">
        <v>1071</v>
      </c>
      <c r="J247" s="77" t="s">
        <v>1072</v>
      </c>
      <c r="K247" s="76">
        <v>-2382</v>
      </c>
      <c r="L247" s="76" t="s">
        <v>1073</v>
      </c>
      <c r="M247" s="77" t="s">
        <v>248</v>
      </c>
      <c r="N247" s="77"/>
      <c r="O247" s="78" t="s">
        <v>1074</v>
      </c>
      <c r="P247" s="79" t="s">
        <v>65</v>
      </c>
    </row>
    <row r="248" spans="1:16" x14ac:dyDescent="0.2">
      <c r="A248" s="67" t="str">
        <f t="shared" si="18"/>
        <v>BAVM 15 </v>
      </c>
      <c r="B248" s="2" t="str">
        <f t="shared" si="19"/>
        <v>I</v>
      </c>
      <c r="C248" s="67">
        <f t="shared" si="20"/>
        <v>37701.495999999999</v>
      </c>
      <c r="D248" t="str">
        <f t="shared" si="21"/>
        <v>vis</v>
      </c>
      <c r="E248">
        <f>VLOOKUP(C248,Active!C$21:E$972,3,FALSE)</f>
        <v>-2382.0059112608351</v>
      </c>
      <c r="F248" s="2" t="s">
        <v>128</v>
      </c>
      <c r="G248" t="str">
        <f t="shared" si="22"/>
        <v>37701.496</v>
      </c>
      <c r="H248" s="67">
        <f t="shared" si="23"/>
        <v>-2382</v>
      </c>
      <c r="I248" s="76" t="s">
        <v>1075</v>
      </c>
      <c r="J248" s="77" t="s">
        <v>1076</v>
      </c>
      <c r="K248" s="76">
        <v>-2382</v>
      </c>
      <c r="L248" s="76" t="s">
        <v>1077</v>
      </c>
      <c r="M248" s="77" t="s">
        <v>248</v>
      </c>
      <c r="N248" s="77"/>
      <c r="O248" s="78" t="s">
        <v>1078</v>
      </c>
      <c r="P248" s="79" t="s">
        <v>65</v>
      </c>
    </row>
    <row r="249" spans="1:16" x14ac:dyDescent="0.2">
      <c r="A249" s="67" t="str">
        <f t="shared" si="18"/>
        <v>BAVM 15 </v>
      </c>
      <c r="B249" s="2" t="str">
        <f t="shared" si="19"/>
        <v>I</v>
      </c>
      <c r="C249" s="67">
        <f t="shared" si="20"/>
        <v>37747.457999999999</v>
      </c>
      <c r="D249" t="str">
        <f t="shared" si="21"/>
        <v>vis</v>
      </c>
      <c r="E249">
        <f>VLOOKUP(C249,Active!C$21:E$972,3,FALSE)</f>
        <v>-2367.0015279908694</v>
      </c>
      <c r="F249" s="2" t="s">
        <v>128</v>
      </c>
      <c r="G249" t="str">
        <f t="shared" si="22"/>
        <v>37747.458</v>
      </c>
      <c r="H249" s="67">
        <f t="shared" si="23"/>
        <v>-2367</v>
      </c>
      <c r="I249" s="76" t="s">
        <v>1079</v>
      </c>
      <c r="J249" s="77" t="s">
        <v>1080</v>
      </c>
      <c r="K249" s="76">
        <v>-2367</v>
      </c>
      <c r="L249" s="76" t="s">
        <v>440</v>
      </c>
      <c r="M249" s="77" t="s">
        <v>248</v>
      </c>
      <c r="N249" s="77"/>
      <c r="O249" s="78" t="s">
        <v>1081</v>
      </c>
      <c r="P249" s="79" t="s">
        <v>65</v>
      </c>
    </row>
    <row r="250" spans="1:16" x14ac:dyDescent="0.2">
      <c r="A250" s="67" t="str">
        <f t="shared" si="18"/>
        <v> BRNO 6 </v>
      </c>
      <c r="B250" s="2" t="str">
        <f t="shared" si="19"/>
        <v>I</v>
      </c>
      <c r="C250" s="67">
        <f t="shared" si="20"/>
        <v>38084.417999999998</v>
      </c>
      <c r="D250" t="str">
        <f t="shared" si="21"/>
        <v>vis</v>
      </c>
      <c r="E250">
        <f>VLOOKUP(C250,Active!C$21:E$972,3,FALSE)</f>
        <v>-2257.0002881264677</v>
      </c>
      <c r="F250" s="2" t="s">
        <v>128</v>
      </c>
      <c r="G250" t="str">
        <f t="shared" si="22"/>
        <v>38084.418</v>
      </c>
      <c r="H250" s="67">
        <f t="shared" si="23"/>
        <v>-2257</v>
      </c>
      <c r="I250" s="76" t="s">
        <v>1082</v>
      </c>
      <c r="J250" s="77" t="s">
        <v>1083</v>
      </c>
      <c r="K250" s="76">
        <v>-2257</v>
      </c>
      <c r="L250" s="76" t="s">
        <v>365</v>
      </c>
      <c r="M250" s="77" t="s">
        <v>248</v>
      </c>
      <c r="N250" s="77"/>
      <c r="O250" s="78" t="s">
        <v>1084</v>
      </c>
      <c r="P250" s="78" t="s">
        <v>66</v>
      </c>
    </row>
    <row r="251" spans="1:16" x14ac:dyDescent="0.2">
      <c r="A251" s="67" t="str">
        <f t="shared" si="18"/>
        <v>BAVM 18 </v>
      </c>
      <c r="B251" s="2" t="str">
        <f t="shared" si="19"/>
        <v>I</v>
      </c>
      <c r="C251" s="67">
        <f t="shared" si="20"/>
        <v>38470.364999999998</v>
      </c>
      <c r="D251" t="str">
        <f t="shared" si="21"/>
        <v>vis</v>
      </c>
      <c r="E251">
        <f>VLOOKUP(C251,Active!C$21:E$972,3,FALSE)</f>
        <v>-2131.0071479260091</v>
      </c>
      <c r="F251" s="2" t="s">
        <v>128</v>
      </c>
      <c r="G251" t="str">
        <f t="shared" si="22"/>
        <v>38470.365</v>
      </c>
      <c r="H251" s="67">
        <f t="shared" si="23"/>
        <v>-2131</v>
      </c>
      <c r="I251" s="76" t="s">
        <v>1085</v>
      </c>
      <c r="J251" s="77" t="s">
        <v>1086</v>
      </c>
      <c r="K251" s="76">
        <v>-2131</v>
      </c>
      <c r="L251" s="76" t="s">
        <v>1087</v>
      </c>
      <c r="M251" s="77" t="s">
        <v>248</v>
      </c>
      <c r="N251" s="77"/>
      <c r="O251" s="78" t="s">
        <v>679</v>
      </c>
      <c r="P251" s="79" t="s">
        <v>67</v>
      </c>
    </row>
    <row r="252" spans="1:16" x14ac:dyDescent="0.2">
      <c r="A252" s="67" t="str">
        <f t="shared" si="18"/>
        <v> BRNO 6 </v>
      </c>
      <c r="B252" s="2" t="str">
        <f t="shared" si="19"/>
        <v>I</v>
      </c>
      <c r="C252" s="67">
        <f t="shared" si="20"/>
        <v>38525.521000000001</v>
      </c>
      <c r="D252" t="str">
        <f t="shared" si="21"/>
        <v>vis</v>
      </c>
      <c r="E252">
        <f>VLOOKUP(C252,Active!C$21:E$972,3,FALSE)</f>
        <v>-2113.0013656789729</v>
      </c>
      <c r="F252" s="2" t="s">
        <v>128</v>
      </c>
      <c r="G252" t="str">
        <f t="shared" si="22"/>
        <v>38525.521</v>
      </c>
      <c r="H252" s="67">
        <f t="shared" si="23"/>
        <v>-2113</v>
      </c>
      <c r="I252" s="76" t="s">
        <v>1088</v>
      </c>
      <c r="J252" s="77" t="s">
        <v>1089</v>
      </c>
      <c r="K252" s="76">
        <v>-2113</v>
      </c>
      <c r="L252" s="76" t="s">
        <v>325</v>
      </c>
      <c r="M252" s="77" t="s">
        <v>248</v>
      </c>
      <c r="N252" s="77"/>
      <c r="O252" s="78" t="s">
        <v>1084</v>
      </c>
      <c r="P252" s="78" t="s">
        <v>66</v>
      </c>
    </row>
    <row r="253" spans="1:16" x14ac:dyDescent="0.2">
      <c r="A253" s="67" t="str">
        <f t="shared" si="18"/>
        <v> AN 289.292 </v>
      </c>
      <c r="B253" s="2" t="str">
        <f t="shared" si="19"/>
        <v>I</v>
      </c>
      <c r="C253" s="67">
        <f t="shared" si="20"/>
        <v>38856.353999999999</v>
      </c>
      <c r="D253" t="str">
        <f t="shared" si="21"/>
        <v>vis</v>
      </c>
      <c r="E253">
        <f>VLOOKUP(C253,Active!C$21:E$972,3,FALSE)</f>
        <v>-2005.0002967447979</v>
      </c>
      <c r="F253" s="2" t="s">
        <v>128</v>
      </c>
      <c r="G253" t="str">
        <f t="shared" si="22"/>
        <v>38856.354</v>
      </c>
      <c r="H253" s="67">
        <f t="shared" si="23"/>
        <v>-2005</v>
      </c>
      <c r="I253" s="76" t="s">
        <v>1090</v>
      </c>
      <c r="J253" s="77" t="s">
        <v>1091</v>
      </c>
      <c r="K253" s="76">
        <v>-2005</v>
      </c>
      <c r="L253" s="76" t="s">
        <v>365</v>
      </c>
      <c r="M253" s="77" t="s">
        <v>277</v>
      </c>
      <c r="N253" s="77" t="s">
        <v>278</v>
      </c>
      <c r="O253" s="78" t="s">
        <v>1092</v>
      </c>
      <c r="P253" s="78" t="s">
        <v>68</v>
      </c>
    </row>
    <row r="254" spans="1:16" x14ac:dyDescent="0.2">
      <c r="A254" s="67" t="str">
        <f t="shared" si="18"/>
        <v> AN 289.292 </v>
      </c>
      <c r="B254" s="2" t="str">
        <f t="shared" si="19"/>
        <v>I</v>
      </c>
      <c r="C254" s="67">
        <f t="shared" si="20"/>
        <v>39193.307999999997</v>
      </c>
      <c r="D254" t="str">
        <f t="shared" si="21"/>
        <v>vis</v>
      </c>
      <c r="E254">
        <f>VLOOKUP(C254,Active!C$21:E$972,3,FALSE)</f>
        <v>-1895.0010155919322</v>
      </c>
      <c r="F254" s="2" t="s">
        <v>128</v>
      </c>
      <c r="G254" t="str">
        <f t="shared" si="22"/>
        <v>39193.308</v>
      </c>
      <c r="H254" s="67">
        <f t="shared" si="23"/>
        <v>-1895</v>
      </c>
      <c r="I254" s="76" t="s">
        <v>1093</v>
      </c>
      <c r="J254" s="77" t="s">
        <v>1094</v>
      </c>
      <c r="K254" s="76">
        <v>-1895</v>
      </c>
      <c r="L254" s="76" t="s">
        <v>304</v>
      </c>
      <c r="M254" s="77" t="s">
        <v>277</v>
      </c>
      <c r="N254" s="77" t="s">
        <v>278</v>
      </c>
      <c r="O254" s="78" t="s">
        <v>1095</v>
      </c>
      <c r="P254" s="78" t="s">
        <v>68</v>
      </c>
    </row>
    <row r="255" spans="1:16" x14ac:dyDescent="0.2">
      <c r="A255" s="67" t="str">
        <f t="shared" si="18"/>
        <v>BAVM 23 </v>
      </c>
      <c r="B255" s="2" t="str">
        <f t="shared" si="19"/>
        <v>I</v>
      </c>
      <c r="C255" s="67">
        <f t="shared" si="20"/>
        <v>39245.377999999997</v>
      </c>
      <c r="D255" t="str">
        <f t="shared" si="21"/>
        <v>vis</v>
      </c>
      <c r="E255">
        <f>VLOOKUP(C255,Active!C$21:E$972,3,FALSE)</f>
        <v>-1878.0026639782707</v>
      </c>
      <c r="F255" s="2" t="s">
        <v>128</v>
      </c>
      <c r="G255" t="str">
        <f t="shared" si="22"/>
        <v>39245.378</v>
      </c>
      <c r="H255" s="67">
        <f t="shared" si="23"/>
        <v>-1878</v>
      </c>
      <c r="I255" s="76" t="s">
        <v>1096</v>
      </c>
      <c r="J255" s="77" t="s">
        <v>1097</v>
      </c>
      <c r="K255" s="76">
        <v>-1878</v>
      </c>
      <c r="L255" s="76" t="s">
        <v>1098</v>
      </c>
      <c r="M255" s="77" t="s">
        <v>248</v>
      </c>
      <c r="N255" s="77"/>
      <c r="O255" s="78" t="s">
        <v>1099</v>
      </c>
      <c r="P255" s="79" t="s">
        <v>72</v>
      </c>
    </row>
    <row r="256" spans="1:16" x14ac:dyDescent="0.2">
      <c r="A256" s="67" t="str">
        <f t="shared" si="18"/>
        <v>BAVM 23 </v>
      </c>
      <c r="B256" s="2" t="str">
        <f t="shared" si="19"/>
        <v>I</v>
      </c>
      <c r="C256" s="67">
        <f t="shared" si="20"/>
        <v>39245.391000000003</v>
      </c>
      <c r="D256" t="str">
        <f t="shared" si="21"/>
        <v>vis</v>
      </c>
      <c r="E256">
        <f>VLOOKUP(C256,Active!C$21:E$972,3,FALSE)</f>
        <v>-1877.9984201032737</v>
      </c>
      <c r="F256" s="2" t="s">
        <v>128</v>
      </c>
      <c r="G256" t="str">
        <f t="shared" si="22"/>
        <v>39245.391</v>
      </c>
      <c r="H256" s="67">
        <f t="shared" si="23"/>
        <v>-1878</v>
      </c>
      <c r="I256" s="76" t="s">
        <v>1100</v>
      </c>
      <c r="J256" s="77" t="s">
        <v>1101</v>
      </c>
      <c r="K256" s="76">
        <v>-1878</v>
      </c>
      <c r="L256" s="76" t="s">
        <v>444</v>
      </c>
      <c r="M256" s="77" t="s">
        <v>248</v>
      </c>
      <c r="N256" s="77"/>
      <c r="O256" s="78" t="s">
        <v>1070</v>
      </c>
      <c r="P256" s="79" t="s">
        <v>72</v>
      </c>
    </row>
    <row r="257" spans="1:16" x14ac:dyDescent="0.2">
      <c r="A257" s="67" t="str">
        <f t="shared" si="18"/>
        <v>BAVM 23 </v>
      </c>
      <c r="B257" s="2" t="str">
        <f t="shared" si="19"/>
        <v>I</v>
      </c>
      <c r="C257" s="67">
        <f t="shared" si="20"/>
        <v>39245.391000000003</v>
      </c>
      <c r="D257" t="str">
        <f t="shared" si="21"/>
        <v>vis</v>
      </c>
      <c r="E257">
        <f>VLOOKUP(C257,Active!C$21:E$972,3,FALSE)</f>
        <v>-1877.9984201032737</v>
      </c>
      <c r="F257" s="2" t="s">
        <v>128</v>
      </c>
      <c r="G257" t="str">
        <f t="shared" si="22"/>
        <v>39245.391</v>
      </c>
      <c r="H257" s="67">
        <f t="shared" si="23"/>
        <v>-1878</v>
      </c>
      <c r="I257" s="76" t="s">
        <v>1100</v>
      </c>
      <c r="J257" s="77" t="s">
        <v>1101</v>
      </c>
      <c r="K257" s="76">
        <v>-1878</v>
      </c>
      <c r="L257" s="76" t="s">
        <v>444</v>
      </c>
      <c r="M257" s="77" t="s">
        <v>248</v>
      </c>
      <c r="N257" s="77"/>
      <c r="O257" s="78" t="s">
        <v>679</v>
      </c>
      <c r="P257" s="79" t="s">
        <v>72</v>
      </c>
    </row>
    <row r="258" spans="1:16" x14ac:dyDescent="0.2">
      <c r="A258" s="67" t="str">
        <f t="shared" si="18"/>
        <v>BAVM 23 </v>
      </c>
      <c r="B258" s="2" t="str">
        <f t="shared" si="19"/>
        <v>I</v>
      </c>
      <c r="C258" s="67">
        <f t="shared" si="20"/>
        <v>39245.4</v>
      </c>
      <c r="D258" t="str">
        <f t="shared" si="21"/>
        <v>vis</v>
      </c>
      <c r="E258">
        <f>VLOOKUP(C258,Active!C$21:E$972,3,FALSE)</f>
        <v>-1877.9954820359703</v>
      </c>
      <c r="F258" s="2" t="s">
        <v>128</v>
      </c>
      <c r="G258" t="str">
        <f t="shared" si="22"/>
        <v>39245.400</v>
      </c>
      <c r="H258" s="67">
        <f t="shared" si="23"/>
        <v>-1878</v>
      </c>
      <c r="I258" s="76" t="s">
        <v>1102</v>
      </c>
      <c r="J258" s="77" t="s">
        <v>1103</v>
      </c>
      <c r="K258" s="76">
        <v>-1878</v>
      </c>
      <c r="L258" s="76" t="s">
        <v>286</v>
      </c>
      <c r="M258" s="77" t="s">
        <v>248</v>
      </c>
      <c r="N258" s="77"/>
      <c r="O258" s="78" t="s">
        <v>1104</v>
      </c>
      <c r="P258" s="79" t="s">
        <v>72</v>
      </c>
    </row>
    <row r="259" spans="1:16" x14ac:dyDescent="0.2">
      <c r="A259" s="67" t="str">
        <f t="shared" si="18"/>
        <v>BAVM 23 </v>
      </c>
      <c r="B259" s="2" t="str">
        <f t="shared" si="19"/>
        <v>I</v>
      </c>
      <c r="C259" s="67">
        <f t="shared" si="20"/>
        <v>39248.453999999998</v>
      </c>
      <c r="D259" t="str">
        <f t="shared" si="21"/>
        <v>vis</v>
      </c>
      <c r="E259">
        <f>VLOOKUP(C259,Active!C$21:E$972,3,FALSE)</f>
        <v>-1876.9984978641235</v>
      </c>
      <c r="F259" s="2" t="s">
        <v>128</v>
      </c>
      <c r="G259" t="str">
        <f t="shared" si="22"/>
        <v>39248.454</v>
      </c>
      <c r="H259" s="67">
        <f t="shared" si="23"/>
        <v>-1877</v>
      </c>
      <c r="I259" s="76" t="s">
        <v>1105</v>
      </c>
      <c r="J259" s="77" t="s">
        <v>1106</v>
      </c>
      <c r="K259" s="76">
        <v>-1877</v>
      </c>
      <c r="L259" s="76" t="s">
        <v>444</v>
      </c>
      <c r="M259" s="77" t="s">
        <v>248</v>
      </c>
      <c r="N259" s="77"/>
      <c r="O259" s="78" t="s">
        <v>1104</v>
      </c>
      <c r="P259" s="79" t="s">
        <v>72</v>
      </c>
    </row>
    <row r="260" spans="1:16" x14ac:dyDescent="0.2">
      <c r="A260" s="67" t="str">
        <f t="shared" si="18"/>
        <v>BAVM 23 </v>
      </c>
      <c r="B260" s="2" t="str">
        <f t="shared" si="19"/>
        <v>I</v>
      </c>
      <c r="C260" s="67">
        <f t="shared" si="20"/>
        <v>39248.457000000002</v>
      </c>
      <c r="D260" t="str">
        <f t="shared" si="21"/>
        <v>vis</v>
      </c>
      <c r="E260">
        <f>VLOOKUP(C260,Active!C$21:E$972,3,FALSE)</f>
        <v>-1876.997518508354</v>
      </c>
      <c r="F260" s="2" t="s">
        <v>128</v>
      </c>
      <c r="G260" t="str">
        <f t="shared" si="22"/>
        <v>39248.457</v>
      </c>
      <c r="H260" s="67">
        <f t="shared" si="23"/>
        <v>-1877</v>
      </c>
      <c r="I260" s="76" t="s">
        <v>1107</v>
      </c>
      <c r="J260" s="77" t="s">
        <v>1108</v>
      </c>
      <c r="K260" s="76">
        <v>-1877</v>
      </c>
      <c r="L260" s="76" t="s">
        <v>253</v>
      </c>
      <c r="M260" s="77" t="s">
        <v>248</v>
      </c>
      <c r="N260" s="77"/>
      <c r="O260" s="78" t="s">
        <v>1070</v>
      </c>
      <c r="P260" s="79" t="s">
        <v>72</v>
      </c>
    </row>
    <row r="261" spans="1:16" x14ac:dyDescent="0.2">
      <c r="A261" s="67" t="str">
        <f t="shared" si="18"/>
        <v> AN 291.112 </v>
      </c>
      <c r="B261" s="2" t="str">
        <f t="shared" si="19"/>
        <v>I</v>
      </c>
      <c r="C261" s="67">
        <f t="shared" si="20"/>
        <v>39536.394</v>
      </c>
      <c r="D261" t="str">
        <f t="shared" si="21"/>
        <v>vis</v>
      </c>
      <c r="E261">
        <f>VLOOKUP(C261,Active!C$21:E$972,3,FALSE)</f>
        <v>-1782.9999312492248</v>
      </c>
      <c r="F261" s="2" t="s">
        <v>128</v>
      </c>
      <c r="G261" t="str">
        <f t="shared" si="22"/>
        <v>39536.394</v>
      </c>
      <c r="H261" s="67">
        <f t="shared" si="23"/>
        <v>-1783</v>
      </c>
      <c r="I261" s="76" t="s">
        <v>1109</v>
      </c>
      <c r="J261" s="77" t="s">
        <v>1110</v>
      </c>
      <c r="K261" s="76">
        <v>-1783</v>
      </c>
      <c r="L261" s="76" t="s">
        <v>412</v>
      </c>
      <c r="M261" s="77" t="s">
        <v>277</v>
      </c>
      <c r="N261" s="77" t="s">
        <v>278</v>
      </c>
      <c r="O261" s="78" t="s">
        <v>1092</v>
      </c>
      <c r="P261" s="78" t="s">
        <v>74</v>
      </c>
    </row>
    <row r="262" spans="1:16" x14ac:dyDescent="0.2">
      <c r="A262" s="67" t="str">
        <f t="shared" si="18"/>
        <v>BAVM 23 </v>
      </c>
      <c r="B262" s="2" t="str">
        <f t="shared" si="19"/>
        <v>I</v>
      </c>
      <c r="C262" s="67">
        <f t="shared" si="20"/>
        <v>39536.404999999999</v>
      </c>
      <c r="D262" t="str">
        <f t="shared" si="21"/>
        <v>vis</v>
      </c>
      <c r="E262">
        <f>VLOOKUP(C262,Active!C$21:E$972,3,FALSE)</f>
        <v>-1782.9963402780759</v>
      </c>
      <c r="F262" s="2" t="s">
        <v>128</v>
      </c>
      <c r="G262" t="str">
        <f t="shared" si="22"/>
        <v>39536.405</v>
      </c>
      <c r="H262" s="67">
        <f t="shared" si="23"/>
        <v>-1783</v>
      </c>
      <c r="I262" s="76" t="s">
        <v>1111</v>
      </c>
      <c r="J262" s="77" t="s">
        <v>1112</v>
      </c>
      <c r="K262" s="76">
        <v>-1783</v>
      </c>
      <c r="L262" s="76" t="s">
        <v>1113</v>
      </c>
      <c r="M262" s="77" t="s">
        <v>248</v>
      </c>
      <c r="N262" s="77"/>
      <c r="O262" s="78" t="s">
        <v>679</v>
      </c>
      <c r="P262" s="79" t="s">
        <v>72</v>
      </c>
    </row>
    <row r="263" spans="1:16" x14ac:dyDescent="0.2">
      <c r="A263" s="67" t="str">
        <f t="shared" si="18"/>
        <v> AVSJ 3.69 </v>
      </c>
      <c r="B263" s="2" t="str">
        <f t="shared" si="19"/>
        <v>I</v>
      </c>
      <c r="C263" s="67">
        <f t="shared" si="20"/>
        <v>39891.743000000002</v>
      </c>
      <c r="D263" t="str">
        <f t="shared" si="21"/>
        <v>vis</v>
      </c>
      <c r="E263">
        <f>VLOOKUP(C263,Active!C$21:E$972,3,FALSE)</f>
        <v>-1666.9955669787603</v>
      </c>
      <c r="F263" s="2" t="s">
        <v>128</v>
      </c>
      <c r="G263" t="str">
        <f t="shared" si="22"/>
        <v>39891.743</v>
      </c>
      <c r="H263" s="67">
        <f t="shared" si="23"/>
        <v>-1667</v>
      </c>
      <c r="I263" s="76" t="s">
        <v>1114</v>
      </c>
      <c r="J263" s="77" t="s">
        <v>1115</v>
      </c>
      <c r="K263" s="76">
        <v>-1667</v>
      </c>
      <c r="L263" s="76" t="s">
        <v>286</v>
      </c>
      <c r="M263" s="77" t="s">
        <v>248</v>
      </c>
      <c r="N263" s="77"/>
      <c r="O263" s="78" t="s">
        <v>259</v>
      </c>
      <c r="P263" s="78" t="s">
        <v>76</v>
      </c>
    </row>
    <row r="264" spans="1:16" x14ac:dyDescent="0.2">
      <c r="A264" s="67" t="str">
        <f t="shared" si="18"/>
        <v>BAVM 25 </v>
      </c>
      <c r="B264" s="2" t="str">
        <f t="shared" si="19"/>
        <v>I</v>
      </c>
      <c r="C264" s="67">
        <f t="shared" si="20"/>
        <v>40259.319000000003</v>
      </c>
      <c r="D264" t="str">
        <f t="shared" si="21"/>
        <v>vis</v>
      </c>
      <c r="E264">
        <f>VLOOKUP(C264,Active!C$21:E$972,3,FALSE)</f>
        <v>-1546.9996750497551</v>
      </c>
      <c r="F264" s="2" t="s">
        <v>128</v>
      </c>
      <c r="G264" t="str">
        <f t="shared" si="22"/>
        <v>40259.319</v>
      </c>
      <c r="H264" s="67">
        <f t="shared" si="23"/>
        <v>-1547</v>
      </c>
      <c r="I264" s="76" t="s">
        <v>1116</v>
      </c>
      <c r="J264" s="77" t="s">
        <v>1117</v>
      </c>
      <c r="K264" s="76">
        <v>-1547</v>
      </c>
      <c r="L264" s="76" t="s">
        <v>276</v>
      </c>
      <c r="M264" s="77" t="s">
        <v>248</v>
      </c>
      <c r="N264" s="77"/>
      <c r="O264" s="78" t="s">
        <v>1118</v>
      </c>
      <c r="P264" s="79" t="s">
        <v>80</v>
      </c>
    </row>
    <row r="265" spans="1:16" x14ac:dyDescent="0.2">
      <c r="A265" s="67" t="str">
        <f t="shared" si="18"/>
        <v> AVSJ 3.69 </v>
      </c>
      <c r="B265" s="2" t="str">
        <f t="shared" si="19"/>
        <v>I</v>
      </c>
      <c r="C265" s="67">
        <f t="shared" si="20"/>
        <v>40369.606</v>
      </c>
      <c r="D265" t="str">
        <f t="shared" si="21"/>
        <v>vis</v>
      </c>
      <c r="E265">
        <f>VLOOKUP(C265,Active!C$21:E$972,3,FALSE)</f>
        <v>-1510.9962718537527</v>
      </c>
      <c r="F265" s="2" t="s">
        <v>128</v>
      </c>
      <c r="G265" t="str">
        <f t="shared" si="22"/>
        <v>40369.606</v>
      </c>
      <c r="H265" s="67">
        <f t="shared" si="23"/>
        <v>-1511</v>
      </c>
      <c r="I265" s="76" t="s">
        <v>1119</v>
      </c>
      <c r="J265" s="77" t="s">
        <v>1120</v>
      </c>
      <c r="K265" s="76">
        <v>-1511</v>
      </c>
      <c r="L265" s="76" t="s">
        <v>1113</v>
      </c>
      <c r="M265" s="77" t="s">
        <v>248</v>
      </c>
      <c r="N265" s="77"/>
      <c r="O265" s="78" t="s">
        <v>1121</v>
      </c>
      <c r="P265" s="78" t="s">
        <v>76</v>
      </c>
    </row>
    <row r="266" spans="1:16" x14ac:dyDescent="0.2">
      <c r="A266" s="67" t="str">
        <f t="shared" si="18"/>
        <v>VSB 47 </v>
      </c>
      <c r="B266" s="2" t="str">
        <f t="shared" si="19"/>
        <v>I</v>
      </c>
      <c r="C266" s="67">
        <f t="shared" si="20"/>
        <v>40976.07</v>
      </c>
      <c r="D266" t="str">
        <f t="shared" si="21"/>
        <v>vis</v>
      </c>
      <c r="E266">
        <f>VLOOKUP(C266,Active!C$21:E$972,3,FALSE)</f>
        <v>-1313.0149330208797</v>
      </c>
      <c r="F266" s="2" t="s">
        <v>128</v>
      </c>
      <c r="G266" t="str">
        <f t="shared" si="22"/>
        <v>40976.07</v>
      </c>
      <c r="H266" s="67">
        <f t="shared" si="23"/>
        <v>-1313</v>
      </c>
      <c r="I266" s="76" t="s">
        <v>1122</v>
      </c>
      <c r="J266" s="77" t="s">
        <v>1123</v>
      </c>
      <c r="K266" s="76">
        <v>-1313</v>
      </c>
      <c r="L266" s="76" t="s">
        <v>1124</v>
      </c>
      <c r="M266" s="77" t="s">
        <v>248</v>
      </c>
      <c r="N266" s="77"/>
      <c r="O266" s="78" t="s">
        <v>1125</v>
      </c>
      <c r="P266" s="79" t="s">
        <v>86</v>
      </c>
    </row>
    <row r="267" spans="1:16" x14ac:dyDescent="0.2">
      <c r="A267" s="67" t="str">
        <f t="shared" ref="A267:A330" si="24">P267</f>
        <v>IBVS 647 </v>
      </c>
      <c r="B267" s="2" t="str">
        <f t="shared" ref="B267:B330" si="25">IF(H267=INT(H267),"I","II")</f>
        <v>I</v>
      </c>
      <c r="C267" s="67">
        <f t="shared" ref="C267:C330" si="26">1*G267</f>
        <v>40985.303399999997</v>
      </c>
      <c r="D267" t="str">
        <f t="shared" ref="D267:D330" si="27">VLOOKUP(F267,I$1:J$5,2,FALSE)</f>
        <v>vis</v>
      </c>
      <c r="E267">
        <f>VLOOKUP(C267,Active!C$21:E$972,3,FALSE)</f>
        <v>-1310.0006718380575</v>
      </c>
      <c r="F267" s="2" t="s">
        <v>128</v>
      </c>
      <c r="G267" t="str">
        <f t="shared" ref="G267:G330" si="28">MID(I267,3,LEN(I267)-3)</f>
        <v>40985.3034</v>
      </c>
      <c r="H267" s="67">
        <f t="shared" ref="H267:H330" si="29">1*K267</f>
        <v>-1310</v>
      </c>
      <c r="I267" s="76" t="s">
        <v>1126</v>
      </c>
      <c r="J267" s="77" t="s">
        <v>1127</v>
      </c>
      <c r="K267" s="76">
        <v>-1310</v>
      </c>
      <c r="L267" s="76" t="s">
        <v>1128</v>
      </c>
      <c r="M267" s="77" t="s">
        <v>277</v>
      </c>
      <c r="N267" s="77" t="s">
        <v>278</v>
      </c>
      <c r="O267" s="78" t="s">
        <v>1129</v>
      </c>
      <c r="P267" s="79" t="s">
        <v>1130</v>
      </c>
    </row>
    <row r="268" spans="1:16" x14ac:dyDescent="0.2">
      <c r="A268" s="67" t="str">
        <f t="shared" si="24"/>
        <v>BAVM 25 </v>
      </c>
      <c r="B268" s="2" t="str">
        <f t="shared" si="25"/>
        <v>I</v>
      </c>
      <c r="C268" s="67">
        <f t="shared" si="26"/>
        <v>41034.324999999997</v>
      </c>
      <c r="D268" t="str">
        <f t="shared" si="27"/>
        <v>vis</v>
      </c>
      <c r="E268">
        <f>VLOOKUP(C268,Active!C$21:E$972,3,FALSE)</f>
        <v>-1293.997476265477</v>
      </c>
      <c r="F268" s="2" t="s">
        <v>128</v>
      </c>
      <c r="G268" t="str">
        <f t="shared" si="28"/>
        <v>41034.325</v>
      </c>
      <c r="H268" s="67">
        <f t="shared" si="29"/>
        <v>-1294</v>
      </c>
      <c r="I268" s="76" t="s">
        <v>1131</v>
      </c>
      <c r="J268" s="77" t="s">
        <v>1132</v>
      </c>
      <c r="K268" s="76">
        <v>-1294</v>
      </c>
      <c r="L268" s="76" t="s">
        <v>253</v>
      </c>
      <c r="M268" s="77" t="s">
        <v>248</v>
      </c>
      <c r="N268" s="77"/>
      <c r="O268" s="78" t="s">
        <v>1133</v>
      </c>
      <c r="P268" s="79" t="s">
        <v>80</v>
      </c>
    </row>
    <row r="269" spans="1:16" x14ac:dyDescent="0.2">
      <c r="A269" s="67" t="str">
        <f t="shared" si="24"/>
        <v> AVSJ 5.39 </v>
      </c>
      <c r="B269" s="2" t="str">
        <f t="shared" si="25"/>
        <v>I</v>
      </c>
      <c r="C269" s="67">
        <f t="shared" si="26"/>
        <v>41049.680999999997</v>
      </c>
      <c r="D269" t="str">
        <f t="shared" si="27"/>
        <v>vis</v>
      </c>
      <c r="E269">
        <f>VLOOKUP(C269,Active!C$21:E$972,3,FALSE)</f>
        <v>-1288.9844805408873</v>
      </c>
      <c r="F269" s="2" t="s">
        <v>128</v>
      </c>
      <c r="G269" t="str">
        <f t="shared" si="28"/>
        <v>41049.681</v>
      </c>
      <c r="H269" s="67">
        <f t="shared" si="29"/>
        <v>-1289</v>
      </c>
      <c r="I269" s="76" t="s">
        <v>1134</v>
      </c>
      <c r="J269" s="77" t="s">
        <v>1135</v>
      </c>
      <c r="K269" s="76">
        <v>-1289</v>
      </c>
      <c r="L269" s="76" t="s">
        <v>1136</v>
      </c>
      <c r="M269" s="77" t="s">
        <v>248</v>
      </c>
      <c r="N269" s="77"/>
      <c r="O269" s="78" t="s">
        <v>1137</v>
      </c>
      <c r="P269" s="78" t="s">
        <v>93</v>
      </c>
    </row>
    <row r="270" spans="1:16" x14ac:dyDescent="0.2">
      <c r="A270" s="67" t="str">
        <f t="shared" si="24"/>
        <v> AVSJ 5.39 </v>
      </c>
      <c r="B270" s="2" t="str">
        <f t="shared" si="25"/>
        <v>I</v>
      </c>
      <c r="C270" s="67">
        <f t="shared" si="26"/>
        <v>41052.694000000003</v>
      </c>
      <c r="D270" t="str">
        <f t="shared" si="27"/>
        <v>vis</v>
      </c>
      <c r="E270">
        <f>VLOOKUP(C270,Active!C$21:E$972,3,FALSE)</f>
        <v>-1288.0008808978669</v>
      </c>
      <c r="F270" s="2" t="s">
        <v>128</v>
      </c>
      <c r="G270" t="str">
        <f t="shared" si="28"/>
        <v>41052.694</v>
      </c>
      <c r="H270" s="67">
        <f t="shared" si="29"/>
        <v>-1288</v>
      </c>
      <c r="I270" s="76" t="s">
        <v>1138</v>
      </c>
      <c r="J270" s="77" t="s">
        <v>1139</v>
      </c>
      <c r="K270" s="76">
        <v>-1288</v>
      </c>
      <c r="L270" s="76" t="s">
        <v>304</v>
      </c>
      <c r="M270" s="77" t="s">
        <v>248</v>
      </c>
      <c r="N270" s="77"/>
      <c r="O270" s="78" t="s">
        <v>1137</v>
      </c>
      <c r="P270" s="78" t="s">
        <v>93</v>
      </c>
    </row>
    <row r="271" spans="1:16" x14ac:dyDescent="0.2">
      <c r="A271" s="67" t="str">
        <f t="shared" si="24"/>
        <v> AVSJ 5.39 </v>
      </c>
      <c r="B271" s="2" t="str">
        <f t="shared" si="25"/>
        <v>I</v>
      </c>
      <c r="C271" s="67">
        <f t="shared" si="26"/>
        <v>41052.716999999997</v>
      </c>
      <c r="D271" t="str">
        <f t="shared" si="27"/>
        <v>vis</v>
      </c>
      <c r="E271">
        <f>VLOOKUP(C271,Active!C$21:E$972,3,FALSE)</f>
        <v>-1287.9933725036474</v>
      </c>
      <c r="F271" s="2" t="s">
        <v>128</v>
      </c>
      <c r="G271" t="str">
        <f t="shared" si="28"/>
        <v>41052.717</v>
      </c>
      <c r="H271" s="67">
        <f t="shared" si="29"/>
        <v>-1288</v>
      </c>
      <c r="I271" s="76" t="s">
        <v>1140</v>
      </c>
      <c r="J271" s="77" t="s">
        <v>1141</v>
      </c>
      <c r="K271" s="76">
        <v>-1288</v>
      </c>
      <c r="L271" s="76" t="s">
        <v>247</v>
      </c>
      <c r="M271" s="77" t="s">
        <v>248</v>
      </c>
      <c r="N271" s="77"/>
      <c r="O271" s="78" t="s">
        <v>1142</v>
      </c>
      <c r="P271" s="78" t="s">
        <v>93</v>
      </c>
    </row>
    <row r="272" spans="1:16" x14ac:dyDescent="0.2">
      <c r="A272" s="67" t="str">
        <f t="shared" si="24"/>
        <v> AVSJ 5.39 </v>
      </c>
      <c r="B272" s="2" t="str">
        <f t="shared" si="25"/>
        <v>I</v>
      </c>
      <c r="C272" s="67">
        <f t="shared" si="26"/>
        <v>41055.75</v>
      </c>
      <c r="D272" t="str">
        <f t="shared" si="27"/>
        <v>vis</v>
      </c>
      <c r="E272">
        <f>VLOOKUP(C272,Active!C$21:E$972,3,FALSE)</f>
        <v>-1287.0032438221747</v>
      </c>
      <c r="F272" s="2" t="s">
        <v>128</v>
      </c>
      <c r="G272" t="str">
        <f t="shared" si="28"/>
        <v>41055.750</v>
      </c>
      <c r="H272" s="67">
        <f t="shared" si="29"/>
        <v>-1287</v>
      </c>
      <c r="I272" s="76" t="s">
        <v>1143</v>
      </c>
      <c r="J272" s="77" t="s">
        <v>1144</v>
      </c>
      <c r="K272" s="76">
        <v>-1287</v>
      </c>
      <c r="L272" s="76" t="s">
        <v>328</v>
      </c>
      <c r="M272" s="77" t="s">
        <v>248</v>
      </c>
      <c r="N272" s="77"/>
      <c r="O272" s="78" t="s">
        <v>1137</v>
      </c>
      <c r="P272" s="78" t="s">
        <v>93</v>
      </c>
    </row>
    <row r="273" spans="1:16" x14ac:dyDescent="0.2">
      <c r="A273" s="67" t="str">
        <f t="shared" si="24"/>
        <v>BAVM 25 </v>
      </c>
      <c r="B273" s="2" t="str">
        <f t="shared" si="25"/>
        <v>I</v>
      </c>
      <c r="C273" s="67">
        <f t="shared" si="26"/>
        <v>41089.457000000002</v>
      </c>
      <c r="D273" t="str">
        <f t="shared" si="27"/>
        <v>vis</v>
      </c>
      <c r="E273">
        <f>VLOOKUP(C273,Active!C$21:E$972,3,FALSE)</f>
        <v>-1275.9995288645844</v>
      </c>
      <c r="F273" s="2" t="s">
        <v>128</v>
      </c>
      <c r="G273" t="str">
        <f t="shared" si="28"/>
        <v>41089.457</v>
      </c>
      <c r="H273" s="67">
        <f t="shared" si="29"/>
        <v>-1276</v>
      </c>
      <c r="I273" s="76" t="s">
        <v>1145</v>
      </c>
      <c r="J273" s="77" t="s">
        <v>1146</v>
      </c>
      <c r="K273" s="76">
        <v>-1276</v>
      </c>
      <c r="L273" s="76" t="s">
        <v>276</v>
      </c>
      <c r="M273" s="77" t="s">
        <v>248</v>
      </c>
      <c r="N273" s="77"/>
      <c r="O273" s="78" t="s">
        <v>1147</v>
      </c>
      <c r="P273" s="79" t="s">
        <v>80</v>
      </c>
    </row>
    <row r="274" spans="1:16" x14ac:dyDescent="0.2">
      <c r="A274" s="67" t="str">
        <f t="shared" si="24"/>
        <v> JBAA 83.454 </v>
      </c>
      <c r="B274" s="2" t="str">
        <f t="shared" si="25"/>
        <v>I</v>
      </c>
      <c r="C274" s="67">
        <f t="shared" si="26"/>
        <v>41374.307999999997</v>
      </c>
      <c r="D274" t="str">
        <f t="shared" si="27"/>
        <v>vis</v>
      </c>
      <c r="E274">
        <f>VLOOKUP(C274,Active!C$21:E$972,3,FALSE)</f>
        <v>-1183.0093722388294</v>
      </c>
      <c r="F274" s="2" t="s">
        <v>128</v>
      </c>
      <c r="G274" t="str">
        <f t="shared" si="28"/>
        <v>41374.308</v>
      </c>
      <c r="H274" s="67">
        <f t="shared" si="29"/>
        <v>-1183</v>
      </c>
      <c r="I274" s="76" t="s">
        <v>1148</v>
      </c>
      <c r="J274" s="77" t="s">
        <v>1149</v>
      </c>
      <c r="K274" s="76">
        <v>-1183</v>
      </c>
      <c r="L274" s="76" t="s">
        <v>1150</v>
      </c>
      <c r="M274" s="77" t="s">
        <v>248</v>
      </c>
      <c r="N274" s="77"/>
      <c r="O274" s="78" t="s">
        <v>1151</v>
      </c>
      <c r="P274" s="78" t="s">
        <v>97</v>
      </c>
    </row>
    <row r="275" spans="1:16" x14ac:dyDescent="0.2">
      <c r="A275" s="67" t="str">
        <f t="shared" si="24"/>
        <v> AVSJ 5.39 </v>
      </c>
      <c r="B275" s="2" t="str">
        <f t="shared" si="25"/>
        <v>I</v>
      </c>
      <c r="C275" s="67">
        <f t="shared" si="26"/>
        <v>41435.599999999999</v>
      </c>
      <c r="D275" t="str">
        <f t="shared" si="27"/>
        <v>vis</v>
      </c>
      <c r="E275">
        <f>VLOOKUP(C275,Active!C$21:E$972,3,FALSE)</f>
        <v>-1163.0004809942632</v>
      </c>
      <c r="F275" s="2" t="s">
        <v>128</v>
      </c>
      <c r="G275" t="str">
        <f t="shared" si="28"/>
        <v>41435.600</v>
      </c>
      <c r="H275" s="67">
        <f t="shared" si="29"/>
        <v>-1163</v>
      </c>
      <c r="I275" s="76" t="s">
        <v>1152</v>
      </c>
      <c r="J275" s="77" t="s">
        <v>1153</v>
      </c>
      <c r="K275" s="76">
        <v>-1163</v>
      </c>
      <c r="L275" s="76" t="s">
        <v>365</v>
      </c>
      <c r="M275" s="77" t="s">
        <v>248</v>
      </c>
      <c r="N275" s="77"/>
      <c r="O275" s="78" t="s">
        <v>1121</v>
      </c>
      <c r="P275" s="78" t="s">
        <v>93</v>
      </c>
    </row>
    <row r="276" spans="1:16" x14ac:dyDescent="0.2">
      <c r="A276" s="67" t="str">
        <f t="shared" si="24"/>
        <v> AVSJ 5.89 </v>
      </c>
      <c r="B276" s="2" t="str">
        <f t="shared" si="25"/>
        <v>I</v>
      </c>
      <c r="C276" s="67">
        <f t="shared" si="26"/>
        <v>41717.406000000003</v>
      </c>
      <c r="D276" t="str">
        <f t="shared" si="27"/>
        <v>vis</v>
      </c>
      <c r="E276">
        <f>VLOOKUP(C276,Active!C$21:E$972,3,FALSE)</f>
        <v>-1071.0043704730492</v>
      </c>
      <c r="F276" s="2" t="s">
        <v>128</v>
      </c>
      <c r="G276" t="str">
        <f t="shared" si="28"/>
        <v>41717.406</v>
      </c>
      <c r="H276" s="67">
        <f t="shared" si="29"/>
        <v>-1071</v>
      </c>
      <c r="I276" s="76" t="s">
        <v>1154</v>
      </c>
      <c r="J276" s="77" t="s">
        <v>1155</v>
      </c>
      <c r="K276" s="76">
        <v>-1071</v>
      </c>
      <c r="L276" s="76" t="s">
        <v>308</v>
      </c>
      <c r="M276" s="77" t="s">
        <v>248</v>
      </c>
      <c r="N276" s="77"/>
      <c r="O276" s="78" t="s">
        <v>1156</v>
      </c>
      <c r="P276" s="78" t="s">
        <v>98</v>
      </c>
    </row>
    <row r="277" spans="1:16" x14ac:dyDescent="0.2">
      <c r="A277" s="67" t="str">
        <f t="shared" si="24"/>
        <v> AVSJ 5.89 </v>
      </c>
      <c r="B277" s="2" t="str">
        <f t="shared" si="25"/>
        <v>I</v>
      </c>
      <c r="C277" s="67">
        <f t="shared" si="26"/>
        <v>41766.421999999999</v>
      </c>
      <c r="D277" t="str">
        <f t="shared" si="27"/>
        <v>vis</v>
      </c>
      <c r="E277">
        <f>VLOOKUP(C277,Active!C$21:E$972,3,FALSE)</f>
        <v>-1055.0030030312369</v>
      </c>
      <c r="F277" s="2" t="s">
        <v>128</v>
      </c>
      <c r="G277" t="str">
        <f t="shared" si="28"/>
        <v>41766.422</v>
      </c>
      <c r="H277" s="67">
        <f t="shared" si="29"/>
        <v>-1055</v>
      </c>
      <c r="I277" s="76" t="s">
        <v>1157</v>
      </c>
      <c r="J277" s="77" t="s">
        <v>1158</v>
      </c>
      <c r="K277" s="76">
        <v>-1055</v>
      </c>
      <c r="L277" s="76" t="s">
        <v>294</v>
      </c>
      <c r="M277" s="77" t="s">
        <v>248</v>
      </c>
      <c r="N277" s="77"/>
      <c r="O277" s="78" t="s">
        <v>1156</v>
      </c>
      <c r="P277" s="78" t="s">
        <v>98</v>
      </c>
    </row>
    <row r="278" spans="1:16" x14ac:dyDescent="0.2">
      <c r="A278" s="67" t="str">
        <f t="shared" si="24"/>
        <v> MVS 6.126 </v>
      </c>
      <c r="B278" s="2" t="str">
        <f t="shared" si="25"/>
        <v>I</v>
      </c>
      <c r="C278" s="67">
        <f t="shared" si="26"/>
        <v>41766.425000000003</v>
      </c>
      <c r="D278" t="str">
        <f t="shared" si="27"/>
        <v>vis</v>
      </c>
      <c r="E278">
        <f>VLOOKUP(C278,Active!C$21:E$972,3,FALSE)</f>
        <v>-1055.0020236754674</v>
      </c>
      <c r="F278" s="2" t="s">
        <v>128</v>
      </c>
      <c r="G278" t="str">
        <f t="shared" si="28"/>
        <v>41766.425</v>
      </c>
      <c r="H278" s="67">
        <f t="shared" si="29"/>
        <v>-1055</v>
      </c>
      <c r="I278" s="76" t="s">
        <v>1159</v>
      </c>
      <c r="J278" s="77" t="s">
        <v>1160</v>
      </c>
      <c r="K278" s="76">
        <v>-1055</v>
      </c>
      <c r="L278" s="76" t="s">
        <v>399</v>
      </c>
      <c r="M278" s="77" t="s">
        <v>248</v>
      </c>
      <c r="N278" s="77"/>
      <c r="O278" s="78" t="s">
        <v>585</v>
      </c>
      <c r="P278" s="78" t="s">
        <v>102</v>
      </c>
    </row>
    <row r="279" spans="1:16" x14ac:dyDescent="0.2">
      <c r="A279" s="67" t="str">
        <f t="shared" si="24"/>
        <v>BAVM 28 </v>
      </c>
      <c r="B279" s="2" t="str">
        <f t="shared" si="25"/>
        <v>I</v>
      </c>
      <c r="C279" s="67">
        <f t="shared" si="26"/>
        <v>41766.434999999998</v>
      </c>
      <c r="D279" t="str">
        <f t="shared" si="27"/>
        <v>vis</v>
      </c>
      <c r="E279">
        <f>VLOOKUP(C279,Active!C$21:E$972,3,FALSE)</f>
        <v>-1054.9987591562424</v>
      </c>
      <c r="F279" s="2" t="s">
        <v>128</v>
      </c>
      <c r="G279" t="str">
        <f t="shared" si="28"/>
        <v>41766.435</v>
      </c>
      <c r="H279" s="67">
        <f t="shared" si="29"/>
        <v>-1055</v>
      </c>
      <c r="I279" s="76" t="s">
        <v>1161</v>
      </c>
      <c r="J279" s="77" t="s">
        <v>1162</v>
      </c>
      <c r="K279" s="76">
        <v>-1055</v>
      </c>
      <c r="L279" s="76" t="s">
        <v>451</v>
      </c>
      <c r="M279" s="77" t="s">
        <v>248</v>
      </c>
      <c r="N279" s="77"/>
      <c r="O279" s="78" t="s">
        <v>679</v>
      </c>
      <c r="P279" s="79" t="s">
        <v>103</v>
      </c>
    </row>
    <row r="280" spans="1:16" x14ac:dyDescent="0.2">
      <c r="A280" s="67" t="str">
        <f t="shared" si="24"/>
        <v>BAVM 28 </v>
      </c>
      <c r="B280" s="2" t="str">
        <f t="shared" si="25"/>
        <v>I</v>
      </c>
      <c r="C280" s="67">
        <f t="shared" si="26"/>
        <v>41812.366000000002</v>
      </c>
      <c r="D280" t="str">
        <f t="shared" si="27"/>
        <v>vis</v>
      </c>
      <c r="E280">
        <f>VLOOKUP(C280,Active!C$21:E$972,3,FALSE)</f>
        <v>-1040.0044958958783</v>
      </c>
      <c r="F280" s="2" t="s">
        <v>128</v>
      </c>
      <c r="G280" t="str">
        <f t="shared" si="28"/>
        <v>41812.366</v>
      </c>
      <c r="H280" s="67">
        <f t="shared" si="29"/>
        <v>-1040</v>
      </c>
      <c r="I280" s="76" t="s">
        <v>1163</v>
      </c>
      <c r="J280" s="77" t="s">
        <v>1164</v>
      </c>
      <c r="K280" s="76">
        <v>-1040</v>
      </c>
      <c r="L280" s="76" t="s">
        <v>1165</v>
      </c>
      <c r="M280" s="77" t="s">
        <v>248</v>
      </c>
      <c r="N280" s="77"/>
      <c r="O280" s="78" t="s">
        <v>1070</v>
      </c>
      <c r="P280" s="79" t="s">
        <v>103</v>
      </c>
    </row>
    <row r="281" spans="1:16" x14ac:dyDescent="0.2">
      <c r="A281" s="67" t="str">
        <f t="shared" si="24"/>
        <v> JBAA 85.446 </v>
      </c>
      <c r="B281" s="2" t="str">
        <f t="shared" si="25"/>
        <v>I</v>
      </c>
      <c r="C281" s="67">
        <f t="shared" si="26"/>
        <v>42155.46</v>
      </c>
      <c r="D281" t="str">
        <f t="shared" si="27"/>
        <v>vis</v>
      </c>
      <c r="E281">
        <f>VLOOKUP(C281,Active!C$21:E$972,3,FALSE)</f>
        <v>-928.00079993779138</v>
      </c>
      <c r="F281" s="2" t="s">
        <v>128</v>
      </c>
      <c r="G281" t="str">
        <f t="shared" si="28"/>
        <v>42155.460</v>
      </c>
      <c r="H281" s="67">
        <f t="shared" si="29"/>
        <v>-928</v>
      </c>
      <c r="I281" s="76" t="s">
        <v>1166</v>
      </c>
      <c r="J281" s="77" t="s">
        <v>1167</v>
      </c>
      <c r="K281" s="76">
        <v>-928</v>
      </c>
      <c r="L281" s="76" t="s">
        <v>409</v>
      </c>
      <c r="M281" s="77" t="s">
        <v>248</v>
      </c>
      <c r="N281" s="77"/>
      <c r="O281" s="78" t="s">
        <v>1168</v>
      </c>
      <c r="P281" s="78" t="s">
        <v>107</v>
      </c>
    </row>
    <row r="282" spans="1:16" x14ac:dyDescent="0.2">
      <c r="A282" s="67" t="str">
        <f t="shared" si="24"/>
        <v> AVSJ 7.41 </v>
      </c>
      <c r="B282" s="2" t="str">
        <f t="shared" si="25"/>
        <v>I</v>
      </c>
      <c r="C282" s="67">
        <f t="shared" si="26"/>
        <v>42458.722999999998</v>
      </c>
      <c r="D282" t="str">
        <f t="shared" si="27"/>
        <v>vis</v>
      </c>
      <c r="E282">
        <f>VLOOKUP(C282,Active!C$21:E$972,3,FALSE)</f>
        <v>-829.00001051175229</v>
      </c>
      <c r="F282" s="2" t="s">
        <v>128</v>
      </c>
      <c r="G282" t="str">
        <f t="shared" si="28"/>
        <v>42458.723</v>
      </c>
      <c r="H282" s="67">
        <f t="shared" si="29"/>
        <v>-829</v>
      </c>
      <c r="I282" s="76" t="s">
        <v>1169</v>
      </c>
      <c r="J282" s="77" t="s">
        <v>1170</v>
      </c>
      <c r="K282" s="76">
        <v>-829</v>
      </c>
      <c r="L282" s="76" t="s">
        <v>373</v>
      </c>
      <c r="M282" s="77" t="s">
        <v>248</v>
      </c>
      <c r="N282" s="77"/>
      <c r="O282" s="78" t="s">
        <v>357</v>
      </c>
      <c r="P282" s="78" t="s">
        <v>113</v>
      </c>
    </row>
    <row r="283" spans="1:16" x14ac:dyDescent="0.2">
      <c r="A283" s="67" t="str">
        <f t="shared" si="24"/>
        <v> AVSJ 7.41 </v>
      </c>
      <c r="B283" s="2" t="str">
        <f t="shared" si="25"/>
        <v>I</v>
      </c>
      <c r="C283" s="67">
        <f t="shared" si="26"/>
        <v>42461.786</v>
      </c>
      <c r="D283" t="str">
        <f t="shared" si="27"/>
        <v>vis</v>
      </c>
      <c r="E283">
        <f>VLOOKUP(C283,Active!C$21:E$972,3,FALSE)</f>
        <v>-828.00008827259967</v>
      </c>
      <c r="F283" s="2" t="s">
        <v>128</v>
      </c>
      <c r="G283" t="str">
        <f t="shared" si="28"/>
        <v>42461.786</v>
      </c>
      <c r="H283" s="67">
        <f t="shared" si="29"/>
        <v>-828</v>
      </c>
      <c r="I283" s="76" t="s">
        <v>1171</v>
      </c>
      <c r="J283" s="77" t="s">
        <v>1172</v>
      </c>
      <c r="K283" s="76">
        <v>-828</v>
      </c>
      <c r="L283" s="76" t="s">
        <v>373</v>
      </c>
      <c r="M283" s="77" t="s">
        <v>248</v>
      </c>
      <c r="N283" s="77"/>
      <c r="O283" s="78" t="s">
        <v>1173</v>
      </c>
      <c r="P283" s="78" t="s">
        <v>113</v>
      </c>
    </row>
    <row r="284" spans="1:16" x14ac:dyDescent="0.2">
      <c r="A284" s="67" t="str">
        <f t="shared" si="24"/>
        <v> AVSJ 7.41 </v>
      </c>
      <c r="B284" s="2" t="str">
        <f t="shared" si="25"/>
        <v>I</v>
      </c>
      <c r="C284" s="67">
        <f t="shared" si="26"/>
        <v>42467.911</v>
      </c>
      <c r="D284" t="str">
        <f t="shared" si="27"/>
        <v>vis</v>
      </c>
      <c r="E284">
        <f>VLOOKUP(C284,Active!C$21:E$972,3,FALSE)</f>
        <v>-826.00057024621833</v>
      </c>
      <c r="F284" s="2" t="s">
        <v>128</v>
      </c>
      <c r="G284" t="str">
        <f t="shared" si="28"/>
        <v>42467.911</v>
      </c>
      <c r="H284" s="67">
        <f t="shared" si="29"/>
        <v>-826</v>
      </c>
      <c r="I284" s="76" t="s">
        <v>1174</v>
      </c>
      <c r="J284" s="77" t="s">
        <v>1175</v>
      </c>
      <c r="K284" s="76">
        <v>-826</v>
      </c>
      <c r="L284" s="76" t="s">
        <v>409</v>
      </c>
      <c r="M284" s="77" t="s">
        <v>248</v>
      </c>
      <c r="N284" s="77"/>
      <c r="O284" s="78" t="s">
        <v>357</v>
      </c>
      <c r="P284" s="78" t="s">
        <v>113</v>
      </c>
    </row>
    <row r="285" spans="1:16" x14ac:dyDescent="0.2">
      <c r="A285" s="67" t="str">
        <f t="shared" si="24"/>
        <v> AVSJ 7.41 </v>
      </c>
      <c r="B285" s="2" t="str">
        <f t="shared" si="25"/>
        <v>I</v>
      </c>
      <c r="C285" s="67">
        <f t="shared" si="26"/>
        <v>42504.661999999997</v>
      </c>
      <c r="D285" t="str">
        <f t="shared" si="27"/>
        <v>vis</v>
      </c>
      <c r="E285">
        <f>VLOOKUP(C285,Active!C$21:E$972,3,FALSE)</f>
        <v>-814.00313563600855</v>
      </c>
      <c r="F285" s="2" t="s">
        <v>128</v>
      </c>
      <c r="G285" t="str">
        <f t="shared" si="28"/>
        <v>42504.662</v>
      </c>
      <c r="H285" s="67">
        <f t="shared" si="29"/>
        <v>-814</v>
      </c>
      <c r="I285" s="76" t="s">
        <v>1176</v>
      </c>
      <c r="J285" s="77" t="s">
        <v>1177</v>
      </c>
      <c r="K285" s="76">
        <v>-814</v>
      </c>
      <c r="L285" s="76" t="s">
        <v>328</v>
      </c>
      <c r="M285" s="77" t="s">
        <v>248</v>
      </c>
      <c r="N285" s="77"/>
      <c r="O285" s="78" t="s">
        <v>1156</v>
      </c>
      <c r="P285" s="78" t="s">
        <v>113</v>
      </c>
    </row>
    <row r="286" spans="1:16" x14ac:dyDescent="0.2">
      <c r="A286" s="67" t="str">
        <f t="shared" si="24"/>
        <v> AVSJ 7.41 </v>
      </c>
      <c r="B286" s="2" t="str">
        <f t="shared" si="25"/>
        <v>I</v>
      </c>
      <c r="C286" s="67">
        <f t="shared" si="26"/>
        <v>42507.718000000001</v>
      </c>
      <c r="D286" t="str">
        <f t="shared" si="27"/>
        <v>vis</v>
      </c>
      <c r="E286">
        <f>VLOOKUP(C286,Active!C$21:E$972,3,FALSE)</f>
        <v>-813.00549856031387</v>
      </c>
      <c r="F286" s="2" t="s">
        <v>128</v>
      </c>
      <c r="G286" t="str">
        <f t="shared" si="28"/>
        <v>42507.718</v>
      </c>
      <c r="H286" s="67">
        <f t="shared" si="29"/>
        <v>-813</v>
      </c>
      <c r="I286" s="76" t="s">
        <v>1178</v>
      </c>
      <c r="J286" s="77" t="s">
        <v>1179</v>
      </c>
      <c r="K286" s="76">
        <v>-813</v>
      </c>
      <c r="L286" s="76" t="s">
        <v>447</v>
      </c>
      <c r="M286" s="77" t="s">
        <v>248</v>
      </c>
      <c r="N286" s="77"/>
      <c r="O286" s="78" t="s">
        <v>374</v>
      </c>
      <c r="P286" s="78" t="s">
        <v>113</v>
      </c>
    </row>
    <row r="287" spans="1:16" x14ac:dyDescent="0.2">
      <c r="A287" s="67" t="str">
        <f t="shared" si="24"/>
        <v> AVSJ 7.41 </v>
      </c>
      <c r="B287" s="2" t="str">
        <f t="shared" si="25"/>
        <v>I</v>
      </c>
      <c r="C287" s="67">
        <f t="shared" si="26"/>
        <v>42507.741999999998</v>
      </c>
      <c r="D287" t="str">
        <f t="shared" si="27"/>
        <v>vis</v>
      </c>
      <c r="E287">
        <f>VLOOKUP(C287,Active!C$21:E$972,3,FALSE)</f>
        <v>-812.99766371417047</v>
      </c>
      <c r="F287" s="2" t="s">
        <v>128</v>
      </c>
      <c r="G287" t="str">
        <f t="shared" si="28"/>
        <v>42507.742</v>
      </c>
      <c r="H287" s="67">
        <f t="shared" si="29"/>
        <v>-813</v>
      </c>
      <c r="I287" s="76" t="s">
        <v>1180</v>
      </c>
      <c r="J287" s="77" t="s">
        <v>1181</v>
      </c>
      <c r="K287" s="76">
        <v>-813</v>
      </c>
      <c r="L287" s="76" t="s">
        <v>419</v>
      </c>
      <c r="M287" s="77" t="s">
        <v>248</v>
      </c>
      <c r="N287" s="77"/>
      <c r="O287" s="78" t="s">
        <v>1173</v>
      </c>
      <c r="P287" s="78" t="s">
        <v>113</v>
      </c>
    </row>
    <row r="288" spans="1:16" x14ac:dyDescent="0.2">
      <c r="A288" s="67" t="str">
        <f t="shared" si="24"/>
        <v> AVSJ 7.41 </v>
      </c>
      <c r="B288" s="2" t="str">
        <f t="shared" si="25"/>
        <v>I</v>
      </c>
      <c r="C288" s="67">
        <f t="shared" si="26"/>
        <v>42507.743999999999</v>
      </c>
      <c r="D288" t="str">
        <f t="shared" si="27"/>
        <v>vis</v>
      </c>
      <c r="E288">
        <f>VLOOKUP(C288,Active!C$21:E$972,3,FALSE)</f>
        <v>-812.99701081032504</v>
      </c>
      <c r="F288" s="2" t="s">
        <v>128</v>
      </c>
      <c r="G288" t="str">
        <f t="shared" si="28"/>
        <v>42507.744</v>
      </c>
      <c r="H288" s="67">
        <f t="shared" si="29"/>
        <v>-813</v>
      </c>
      <c r="I288" s="76" t="s">
        <v>1182</v>
      </c>
      <c r="J288" s="77" t="s">
        <v>1183</v>
      </c>
      <c r="K288" s="76">
        <v>-813</v>
      </c>
      <c r="L288" s="76" t="s">
        <v>283</v>
      </c>
      <c r="M288" s="77" t="s">
        <v>248</v>
      </c>
      <c r="N288" s="77"/>
      <c r="O288" s="78" t="s">
        <v>1184</v>
      </c>
      <c r="P288" s="78" t="s">
        <v>113</v>
      </c>
    </row>
    <row r="289" spans="1:16" x14ac:dyDescent="0.2">
      <c r="A289" s="67" t="str">
        <f t="shared" si="24"/>
        <v>BAVM 29 </v>
      </c>
      <c r="B289" s="2" t="str">
        <f t="shared" si="25"/>
        <v>I</v>
      </c>
      <c r="C289" s="67">
        <f t="shared" si="26"/>
        <v>42887.563999999998</v>
      </c>
      <c r="D289" t="str">
        <f t="shared" si="27"/>
        <v>vis</v>
      </c>
      <c r="E289">
        <f>VLOOKUP(C289,Active!C$21:E$972,3,FALSE)</f>
        <v>-689.00404154009334</v>
      </c>
      <c r="F289" s="2" t="s">
        <v>128</v>
      </c>
      <c r="G289" t="str">
        <f t="shared" si="28"/>
        <v>42887.564</v>
      </c>
      <c r="H289" s="67">
        <f t="shared" si="29"/>
        <v>-689</v>
      </c>
      <c r="I289" s="76" t="s">
        <v>1185</v>
      </c>
      <c r="J289" s="77" t="s">
        <v>1186</v>
      </c>
      <c r="K289" s="76">
        <v>-689</v>
      </c>
      <c r="L289" s="76" t="s">
        <v>1187</v>
      </c>
      <c r="M289" s="77" t="s">
        <v>248</v>
      </c>
      <c r="N289" s="77"/>
      <c r="O289" s="78" t="s">
        <v>1188</v>
      </c>
      <c r="P289" s="79" t="s">
        <v>123</v>
      </c>
    </row>
    <row r="290" spans="1:16" x14ac:dyDescent="0.2">
      <c r="A290" s="67" t="str">
        <f t="shared" si="24"/>
        <v> VSSC 58.19 </v>
      </c>
      <c r="B290" s="2" t="str">
        <f t="shared" si="25"/>
        <v>I</v>
      </c>
      <c r="C290" s="67">
        <f t="shared" si="26"/>
        <v>43509.421999999999</v>
      </c>
      <c r="D290" t="str">
        <f t="shared" si="27"/>
        <v>vis</v>
      </c>
      <c r="E290">
        <f>VLOOKUP(C290,Active!C$21:E$972,3,FALSE)</f>
        <v>-485.99730180956891</v>
      </c>
      <c r="F290" s="2" t="s">
        <v>128</v>
      </c>
      <c r="G290" t="str">
        <f t="shared" si="28"/>
        <v>43509.422</v>
      </c>
      <c r="H290" s="67">
        <f t="shared" si="29"/>
        <v>-486</v>
      </c>
      <c r="I290" s="76" t="s">
        <v>1189</v>
      </c>
      <c r="J290" s="77" t="s">
        <v>1190</v>
      </c>
      <c r="K290" s="76">
        <v>-486</v>
      </c>
      <c r="L290" s="76" t="s">
        <v>253</v>
      </c>
      <c r="M290" s="77" t="s">
        <v>248</v>
      </c>
      <c r="N290" s="77"/>
      <c r="O290" s="78" t="s">
        <v>1191</v>
      </c>
      <c r="P290" s="78" t="s">
        <v>132</v>
      </c>
    </row>
    <row r="291" spans="1:16" x14ac:dyDescent="0.2">
      <c r="A291" s="67" t="str">
        <f t="shared" si="24"/>
        <v>VSB 47 </v>
      </c>
      <c r="B291" s="2" t="str">
        <f t="shared" si="25"/>
        <v>I</v>
      </c>
      <c r="C291" s="67">
        <f t="shared" si="26"/>
        <v>43592.110999999997</v>
      </c>
      <c r="D291" t="str">
        <f t="shared" si="27"/>
        <v>vis</v>
      </c>
      <c r="E291">
        <f>VLOOKUP(C291,Active!C$21:E$972,3,FALSE)</f>
        <v>-459.00331877553697</v>
      </c>
      <c r="F291" s="2" t="s">
        <v>128</v>
      </c>
      <c r="G291" t="str">
        <f t="shared" si="28"/>
        <v>43592.111</v>
      </c>
      <c r="H291" s="67">
        <f t="shared" si="29"/>
        <v>-459</v>
      </c>
      <c r="I291" s="76" t="s">
        <v>1192</v>
      </c>
      <c r="J291" s="77" t="s">
        <v>1193</v>
      </c>
      <c r="K291" s="76">
        <v>-459</v>
      </c>
      <c r="L291" s="76" t="s">
        <v>328</v>
      </c>
      <c r="M291" s="77" t="s">
        <v>248</v>
      </c>
      <c r="N291" s="77"/>
      <c r="O291" s="78" t="s">
        <v>1194</v>
      </c>
      <c r="P291" s="79" t="s">
        <v>86</v>
      </c>
    </row>
    <row r="292" spans="1:16" x14ac:dyDescent="0.2">
      <c r="A292" s="67" t="str">
        <f t="shared" si="24"/>
        <v>BAVM 32 </v>
      </c>
      <c r="B292" s="2" t="str">
        <f t="shared" si="25"/>
        <v>I</v>
      </c>
      <c r="C292" s="67">
        <f t="shared" si="26"/>
        <v>43607.442000000003</v>
      </c>
      <c r="D292" t="str">
        <f t="shared" si="27"/>
        <v>vis</v>
      </c>
      <c r="E292">
        <f>VLOOKUP(C292,Active!C$21:E$972,3,FALSE)</f>
        <v>-453.99848434901224</v>
      </c>
      <c r="F292" s="2" t="s">
        <v>128</v>
      </c>
      <c r="G292" t="str">
        <f t="shared" si="28"/>
        <v>43607.442</v>
      </c>
      <c r="H292" s="67">
        <f t="shared" si="29"/>
        <v>-454</v>
      </c>
      <c r="I292" s="76" t="s">
        <v>1195</v>
      </c>
      <c r="J292" s="77" t="s">
        <v>1196</v>
      </c>
      <c r="K292" s="76">
        <v>-454</v>
      </c>
      <c r="L292" s="76" t="s">
        <v>444</v>
      </c>
      <c r="M292" s="77" t="s">
        <v>432</v>
      </c>
      <c r="N292" s="77"/>
      <c r="O292" s="78" t="s">
        <v>433</v>
      </c>
      <c r="P292" s="79" t="s">
        <v>133</v>
      </c>
    </row>
    <row r="293" spans="1:16" x14ac:dyDescent="0.2">
      <c r="A293" s="67" t="str">
        <f t="shared" si="24"/>
        <v>VSB 47 </v>
      </c>
      <c r="B293" s="2" t="str">
        <f t="shared" si="25"/>
        <v>I</v>
      </c>
      <c r="C293" s="67">
        <f t="shared" si="26"/>
        <v>43843.303999999996</v>
      </c>
      <c r="D293" t="str">
        <f t="shared" si="27"/>
        <v>vis</v>
      </c>
      <c r="E293">
        <f>VLOOKUP(C293,Active!C$21:E$972,3,FALSE)</f>
        <v>-377.00088096315943</v>
      </c>
      <c r="F293" s="2" t="s">
        <v>128</v>
      </c>
      <c r="G293" t="str">
        <f t="shared" si="28"/>
        <v>43843.304</v>
      </c>
      <c r="H293" s="67">
        <f t="shared" si="29"/>
        <v>-377</v>
      </c>
      <c r="I293" s="76" t="s">
        <v>1197</v>
      </c>
      <c r="J293" s="77" t="s">
        <v>1198</v>
      </c>
      <c r="K293" s="76">
        <v>-377</v>
      </c>
      <c r="L293" s="76" t="s">
        <v>304</v>
      </c>
      <c r="M293" s="77" t="s">
        <v>248</v>
      </c>
      <c r="N293" s="77"/>
      <c r="O293" s="78" t="s">
        <v>1199</v>
      </c>
      <c r="P293" s="79" t="s">
        <v>86</v>
      </c>
    </row>
    <row r="294" spans="1:16" x14ac:dyDescent="0.2">
      <c r="A294" s="67" t="str">
        <f t="shared" si="24"/>
        <v> PAIB 1985.38 </v>
      </c>
      <c r="B294" s="2" t="str">
        <f t="shared" si="25"/>
        <v>I</v>
      </c>
      <c r="C294" s="67">
        <f t="shared" si="26"/>
        <v>45019.587099999997</v>
      </c>
      <c r="D294" t="str">
        <f t="shared" si="27"/>
        <v>vis</v>
      </c>
      <c r="E294">
        <f>VLOOKUP(C294,Active!C$21:E$972,3,FALSE)</f>
        <v>6.9989986413716974</v>
      </c>
      <c r="F294" s="2" t="s">
        <v>128</v>
      </c>
      <c r="G294" t="str">
        <f t="shared" si="28"/>
        <v>45019.5871</v>
      </c>
      <c r="H294" s="67">
        <f t="shared" si="29"/>
        <v>7</v>
      </c>
      <c r="I294" s="76" t="s">
        <v>1200</v>
      </c>
      <c r="J294" s="77" t="s">
        <v>1201</v>
      </c>
      <c r="K294" s="76">
        <v>7</v>
      </c>
      <c r="L294" s="76" t="s">
        <v>1202</v>
      </c>
      <c r="M294" s="77" t="s">
        <v>277</v>
      </c>
      <c r="N294" s="77" t="s">
        <v>278</v>
      </c>
      <c r="O294" s="78" t="s">
        <v>1203</v>
      </c>
      <c r="P294" s="78" t="s">
        <v>152</v>
      </c>
    </row>
    <row r="295" spans="1:16" x14ac:dyDescent="0.2">
      <c r="A295" s="67" t="str">
        <f t="shared" si="24"/>
        <v> BRNO 26 </v>
      </c>
      <c r="B295" s="2" t="str">
        <f t="shared" si="25"/>
        <v>I</v>
      </c>
      <c r="C295" s="67">
        <f t="shared" si="26"/>
        <v>45056.364999999998</v>
      </c>
      <c r="D295" t="str">
        <f t="shared" si="27"/>
        <v>vis</v>
      </c>
      <c r="E295">
        <f>VLOOKUP(C295,Active!C$21:E$972,3,FALSE)</f>
        <v>19.00521480830281</v>
      </c>
      <c r="F295" s="2" t="s">
        <v>128</v>
      </c>
      <c r="G295" t="str">
        <f t="shared" si="28"/>
        <v>45056.365</v>
      </c>
      <c r="H295" s="67">
        <f t="shared" si="29"/>
        <v>19</v>
      </c>
      <c r="I295" s="76" t="s">
        <v>1204</v>
      </c>
      <c r="J295" s="77" t="s">
        <v>1205</v>
      </c>
      <c r="K295" s="76">
        <v>19</v>
      </c>
      <c r="L295" s="76" t="s">
        <v>391</v>
      </c>
      <c r="M295" s="77" t="s">
        <v>432</v>
      </c>
      <c r="N295" s="77"/>
      <c r="O295" s="78" t="s">
        <v>1206</v>
      </c>
      <c r="P295" s="78" t="s">
        <v>156</v>
      </c>
    </row>
    <row r="296" spans="1:16" x14ac:dyDescent="0.2">
      <c r="A296" s="67" t="str">
        <f t="shared" si="24"/>
        <v> PAIB 1985.38 </v>
      </c>
      <c r="B296" s="2" t="str">
        <f t="shared" si="25"/>
        <v>I</v>
      </c>
      <c r="C296" s="67">
        <f t="shared" si="26"/>
        <v>45065.534200000002</v>
      </c>
      <c r="D296" t="str">
        <f t="shared" si="27"/>
        <v>vis</v>
      </c>
      <c r="E296">
        <f>VLOOKUP(C296,Active!C$21:E$972,3,FALSE)</f>
        <v>21.998517777691188</v>
      </c>
      <c r="F296" s="2" t="s">
        <v>128</v>
      </c>
      <c r="G296" t="str">
        <f t="shared" si="28"/>
        <v>45065.5342</v>
      </c>
      <c r="H296" s="67">
        <f t="shared" si="29"/>
        <v>22</v>
      </c>
      <c r="I296" s="76" t="s">
        <v>1207</v>
      </c>
      <c r="J296" s="77" t="s">
        <v>1208</v>
      </c>
      <c r="K296" s="76">
        <v>22</v>
      </c>
      <c r="L296" s="76" t="s">
        <v>1209</v>
      </c>
      <c r="M296" s="77" t="s">
        <v>277</v>
      </c>
      <c r="N296" s="77" t="s">
        <v>278</v>
      </c>
      <c r="O296" s="78" t="s">
        <v>1203</v>
      </c>
      <c r="P296" s="78" t="s">
        <v>152</v>
      </c>
    </row>
    <row r="297" spans="1:16" x14ac:dyDescent="0.2">
      <c r="A297" s="67" t="str">
        <f t="shared" si="24"/>
        <v> PAIB 1985.38 </v>
      </c>
      <c r="B297" s="2" t="str">
        <f t="shared" si="25"/>
        <v>I</v>
      </c>
      <c r="C297" s="67">
        <f t="shared" si="26"/>
        <v>45105.355000000003</v>
      </c>
      <c r="D297" t="str">
        <f t="shared" si="27"/>
        <v>vis</v>
      </c>
      <c r="E297">
        <f>VLOOKUP(C297,Active!C$21:E$972,3,FALSE)</f>
        <v>34.99809450012868</v>
      </c>
      <c r="F297" s="2" t="s">
        <v>128</v>
      </c>
      <c r="G297" t="str">
        <f t="shared" si="28"/>
        <v>45105.355</v>
      </c>
      <c r="H297" s="67">
        <f t="shared" si="29"/>
        <v>35</v>
      </c>
      <c r="I297" s="76" t="s">
        <v>1210</v>
      </c>
      <c r="J297" s="77" t="s">
        <v>1211</v>
      </c>
      <c r="K297" s="76">
        <v>35</v>
      </c>
      <c r="L297" s="76" t="s">
        <v>399</v>
      </c>
      <c r="M297" s="77" t="s">
        <v>277</v>
      </c>
      <c r="N297" s="77" t="s">
        <v>278</v>
      </c>
      <c r="O297" s="78" t="s">
        <v>1203</v>
      </c>
      <c r="P297" s="78" t="s">
        <v>152</v>
      </c>
    </row>
    <row r="298" spans="1:16" x14ac:dyDescent="0.2">
      <c r="A298" s="67" t="str">
        <f t="shared" si="24"/>
        <v> ALBO 1985 8 </v>
      </c>
      <c r="B298" s="2" t="str">
        <f t="shared" si="25"/>
        <v>I</v>
      </c>
      <c r="C298" s="67">
        <f t="shared" si="26"/>
        <v>46177.502</v>
      </c>
      <c r="D298" t="str">
        <f t="shared" si="27"/>
        <v>vis</v>
      </c>
      <c r="E298">
        <f>VLOOKUP(C298,Active!C$21:E$972,3,FALSE)</f>
        <v>385.00254403983382</v>
      </c>
      <c r="F298" s="2" t="s">
        <v>128</v>
      </c>
      <c r="G298" t="str">
        <f t="shared" si="28"/>
        <v>46177.502</v>
      </c>
      <c r="H298" s="67">
        <f t="shared" si="29"/>
        <v>385</v>
      </c>
      <c r="I298" s="76" t="s">
        <v>1212</v>
      </c>
      <c r="J298" s="77" t="s">
        <v>1213</v>
      </c>
      <c r="K298" s="76">
        <v>385</v>
      </c>
      <c r="L298" s="76" t="s">
        <v>253</v>
      </c>
      <c r="M298" s="77" t="s">
        <v>432</v>
      </c>
      <c r="N298" s="77"/>
      <c r="O298" s="78" t="s">
        <v>1214</v>
      </c>
      <c r="P298" s="78" t="s">
        <v>163</v>
      </c>
    </row>
    <row r="299" spans="1:16" x14ac:dyDescent="0.2">
      <c r="A299" s="67" t="str">
        <f t="shared" si="24"/>
        <v>VSB 47 </v>
      </c>
      <c r="B299" s="2" t="str">
        <f t="shared" si="25"/>
        <v>I</v>
      </c>
      <c r="C299" s="67">
        <f t="shared" si="26"/>
        <v>46208.13</v>
      </c>
      <c r="D299" t="str">
        <f t="shared" si="27"/>
        <v>vis</v>
      </c>
      <c r="E299">
        <f>VLOOKUP(C299,Active!C$21:E$972,3,FALSE)</f>
        <v>395.0011135275077</v>
      </c>
      <c r="F299" s="2" t="s">
        <v>128</v>
      </c>
      <c r="G299" t="str">
        <f t="shared" si="28"/>
        <v>46208.13</v>
      </c>
      <c r="H299" s="67">
        <f t="shared" si="29"/>
        <v>395</v>
      </c>
      <c r="I299" s="76" t="s">
        <v>1215</v>
      </c>
      <c r="J299" s="77" t="s">
        <v>1216</v>
      </c>
      <c r="K299" s="76">
        <v>395</v>
      </c>
      <c r="L299" s="76" t="s">
        <v>1217</v>
      </c>
      <c r="M299" s="77" t="s">
        <v>248</v>
      </c>
      <c r="N299" s="77"/>
      <c r="O299" s="78" t="s">
        <v>1218</v>
      </c>
      <c r="P299" s="79" t="s">
        <v>86</v>
      </c>
    </row>
    <row r="300" spans="1:16" x14ac:dyDescent="0.2">
      <c r="A300" s="67" t="str">
        <f t="shared" si="24"/>
        <v> ALBO 1986 7 </v>
      </c>
      <c r="B300" s="2" t="str">
        <f t="shared" si="25"/>
        <v>I</v>
      </c>
      <c r="C300" s="67">
        <f t="shared" si="26"/>
        <v>46508.332999999999</v>
      </c>
      <c r="D300" t="str">
        <f t="shared" si="27"/>
        <v>vis</v>
      </c>
      <c r="E300">
        <f>VLOOKUP(C300,Active!C$21:E$972,3,FALSE)</f>
        <v>493.00296007016357</v>
      </c>
      <c r="F300" s="2" t="s">
        <v>128</v>
      </c>
      <c r="G300" t="str">
        <f t="shared" si="28"/>
        <v>46508.333</v>
      </c>
      <c r="H300" s="67">
        <f t="shared" si="29"/>
        <v>493</v>
      </c>
      <c r="I300" s="76" t="s">
        <v>1219</v>
      </c>
      <c r="J300" s="77" t="s">
        <v>1220</v>
      </c>
      <c r="K300" s="76">
        <v>493</v>
      </c>
      <c r="L300" s="76" t="s">
        <v>283</v>
      </c>
      <c r="M300" s="77" t="s">
        <v>248</v>
      </c>
      <c r="N300" s="77"/>
      <c r="O300" s="78" t="s">
        <v>1221</v>
      </c>
      <c r="P300" s="78" t="s">
        <v>164</v>
      </c>
    </row>
    <row r="301" spans="1:16" x14ac:dyDescent="0.2">
      <c r="A301" s="67" t="str">
        <f t="shared" si="24"/>
        <v> VSSC 73 </v>
      </c>
      <c r="B301" s="2" t="str">
        <f t="shared" si="25"/>
        <v>I</v>
      </c>
      <c r="C301" s="67">
        <f t="shared" si="26"/>
        <v>46851.438399999999</v>
      </c>
      <c r="D301" t="str">
        <f t="shared" si="27"/>
        <v>vis</v>
      </c>
      <c r="E301">
        <f>VLOOKUP(C301,Active!C$21:E$972,3,FALSE)</f>
        <v>605.01037758016992</v>
      </c>
      <c r="F301" s="2" t="s">
        <v>128</v>
      </c>
      <c r="G301" t="str">
        <f t="shared" si="28"/>
        <v>46851.4384</v>
      </c>
      <c r="H301" s="67">
        <f t="shared" si="29"/>
        <v>605</v>
      </c>
      <c r="I301" s="76" t="s">
        <v>1222</v>
      </c>
      <c r="J301" s="77" t="s">
        <v>1223</v>
      </c>
      <c r="K301" s="76">
        <v>605</v>
      </c>
      <c r="L301" s="76" t="s">
        <v>1224</v>
      </c>
      <c r="M301" s="77" t="s">
        <v>277</v>
      </c>
      <c r="N301" s="77" t="s">
        <v>278</v>
      </c>
      <c r="O301" s="78" t="s">
        <v>1225</v>
      </c>
      <c r="P301" s="78" t="s">
        <v>169</v>
      </c>
    </row>
    <row r="302" spans="1:16" x14ac:dyDescent="0.2">
      <c r="A302" s="67" t="str">
        <f t="shared" si="24"/>
        <v>BAVM 50 </v>
      </c>
      <c r="B302" s="2" t="str">
        <f t="shared" si="25"/>
        <v>I</v>
      </c>
      <c r="C302" s="67">
        <f t="shared" si="26"/>
        <v>47151.644999999997</v>
      </c>
      <c r="D302" t="str">
        <f t="shared" si="27"/>
        <v>vis</v>
      </c>
      <c r="E302">
        <f>VLOOKUP(C302,Active!C$21:E$972,3,FALSE)</f>
        <v>703.01339934974624</v>
      </c>
      <c r="F302" s="2" t="s">
        <v>128</v>
      </c>
      <c r="G302" t="str">
        <f t="shared" si="28"/>
        <v>47151.645</v>
      </c>
      <c r="H302" s="67">
        <f t="shared" si="29"/>
        <v>703</v>
      </c>
      <c r="I302" s="76" t="s">
        <v>1226</v>
      </c>
      <c r="J302" s="77" t="s">
        <v>1227</v>
      </c>
      <c r="K302" s="76">
        <v>703</v>
      </c>
      <c r="L302" s="76" t="s">
        <v>267</v>
      </c>
      <c r="M302" s="77" t="s">
        <v>248</v>
      </c>
      <c r="N302" s="77"/>
      <c r="O302" s="78" t="s">
        <v>565</v>
      </c>
      <c r="P302" s="79" t="s">
        <v>173</v>
      </c>
    </row>
    <row r="303" spans="1:16" x14ac:dyDescent="0.2">
      <c r="A303" s="67" t="str">
        <f t="shared" si="24"/>
        <v> VSSC 73 </v>
      </c>
      <c r="B303" s="2" t="str">
        <f t="shared" si="25"/>
        <v>I</v>
      </c>
      <c r="C303" s="67">
        <f t="shared" si="26"/>
        <v>47537.629800000002</v>
      </c>
      <c r="D303" t="str">
        <f t="shared" si="27"/>
        <v>vis</v>
      </c>
      <c r="E303">
        <f>VLOOKUP(C303,Active!C$21:E$972,3,FALSE)</f>
        <v>829.01887943288364</v>
      </c>
      <c r="F303" s="2" t="s">
        <v>128</v>
      </c>
      <c r="G303" t="str">
        <f t="shared" si="28"/>
        <v>47537.6298</v>
      </c>
      <c r="H303" s="67">
        <f t="shared" si="29"/>
        <v>829</v>
      </c>
      <c r="I303" s="76" t="s">
        <v>1228</v>
      </c>
      <c r="J303" s="77" t="s">
        <v>1229</v>
      </c>
      <c r="K303" s="76">
        <v>829</v>
      </c>
      <c r="L303" s="76" t="s">
        <v>1230</v>
      </c>
      <c r="M303" s="77" t="s">
        <v>277</v>
      </c>
      <c r="N303" s="77" t="s">
        <v>278</v>
      </c>
      <c r="O303" s="78" t="s">
        <v>1225</v>
      </c>
      <c r="P303" s="78" t="s">
        <v>169</v>
      </c>
    </row>
    <row r="304" spans="1:16" x14ac:dyDescent="0.2">
      <c r="A304" s="67" t="str">
        <f t="shared" si="24"/>
        <v>IBVS 3698 </v>
      </c>
      <c r="B304" s="2" t="str">
        <f t="shared" si="25"/>
        <v>I</v>
      </c>
      <c r="C304" s="67">
        <f t="shared" si="26"/>
        <v>48306.527300000002</v>
      </c>
      <c r="D304" t="str">
        <f t="shared" si="27"/>
        <v>vis</v>
      </c>
      <c r="E304">
        <f>VLOOKUP(C304,Active!C$21:E$972,3,FALSE)</f>
        <v>1080.0269466475061</v>
      </c>
      <c r="F304" s="2" t="s">
        <v>128</v>
      </c>
      <c r="G304" t="str">
        <f t="shared" si="28"/>
        <v>48306.5273</v>
      </c>
      <c r="H304" s="67">
        <f t="shared" si="29"/>
        <v>1080</v>
      </c>
      <c r="I304" s="76" t="s">
        <v>1231</v>
      </c>
      <c r="J304" s="77" t="s">
        <v>1232</v>
      </c>
      <c r="K304" s="76">
        <v>1080</v>
      </c>
      <c r="L304" s="76" t="s">
        <v>1233</v>
      </c>
      <c r="M304" s="77" t="s">
        <v>277</v>
      </c>
      <c r="N304" s="77" t="s">
        <v>278</v>
      </c>
      <c r="O304" s="78" t="s">
        <v>1234</v>
      </c>
      <c r="P304" s="79" t="s">
        <v>557</v>
      </c>
    </row>
    <row r="305" spans="1:16" x14ac:dyDescent="0.2">
      <c r="A305" s="67" t="str">
        <f t="shared" si="24"/>
        <v>IBVS 3900 </v>
      </c>
      <c r="B305" s="2" t="str">
        <f t="shared" si="25"/>
        <v>I</v>
      </c>
      <c r="C305" s="67">
        <f t="shared" si="26"/>
        <v>48324.9064</v>
      </c>
      <c r="D305" t="str">
        <f t="shared" si="27"/>
        <v>vis</v>
      </c>
      <c r="E305">
        <f>VLOOKUP(C305,Active!C$21:E$972,3,FALSE)</f>
        <v>1086.0268391795325</v>
      </c>
      <c r="F305" s="2" t="s">
        <v>128</v>
      </c>
      <c r="G305" t="str">
        <f t="shared" si="28"/>
        <v>48324.9064</v>
      </c>
      <c r="H305" s="67">
        <f t="shared" si="29"/>
        <v>1086</v>
      </c>
      <c r="I305" s="76" t="s">
        <v>1235</v>
      </c>
      <c r="J305" s="77" t="s">
        <v>1236</v>
      </c>
      <c r="K305" s="76">
        <v>1086</v>
      </c>
      <c r="L305" s="76" t="s">
        <v>1237</v>
      </c>
      <c r="M305" s="77" t="s">
        <v>277</v>
      </c>
      <c r="N305" s="77" t="s">
        <v>278</v>
      </c>
      <c r="O305" s="78" t="s">
        <v>1238</v>
      </c>
      <c r="P305" s="79" t="s">
        <v>1239</v>
      </c>
    </row>
    <row r="306" spans="1:16" x14ac:dyDescent="0.2">
      <c r="A306" s="67" t="str">
        <f t="shared" si="24"/>
        <v>IBVS 3698 </v>
      </c>
      <c r="B306" s="2" t="str">
        <f t="shared" si="25"/>
        <v>I</v>
      </c>
      <c r="C306" s="67">
        <f t="shared" si="26"/>
        <v>48594.478999999999</v>
      </c>
      <c r="D306" t="str">
        <f t="shared" si="27"/>
        <v>vis</v>
      </c>
      <c r="E306">
        <f>VLOOKUP(C306,Active!C$21:E$972,3,FALSE)</f>
        <v>1174.0293327498987</v>
      </c>
      <c r="F306" s="2" t="s">
        <v>128</v>
      </c>
      <c r="G306" t="str">
        <f t="shared" si="28"/>
        <v>48594.4790</v>
      </c>
      <c r="H306" s="67">
        <f t="shared" si="29"/>
        <v>1174</v>
      </c>
      <c r="I306" s="76" t="s">
        <v>1240</v>
      </c>
      <c r="J306" s="77" t="s">
        <v>1241</v>
      </c>
      <c r="K306" s="76">
        <v>1174</v>
      </c>
      <c r="L306" s="76" t="s">
        <v>1242</v>
      </c>
      <c r="M306" s="77" t="s">
        <v>277</v>
      </c>
      <c r="N306" s="77" t="s">
        <v>278</v>
      </c>
      <c r="O306" s="78" t="s">
        <v>607</v>
      </c>
      <c r="P306" s="79" t="s">
        <v>557</v>
      </c>
    </row>
    <row r="307" spans="1:16" x14ac:dyDescent="0.2">
      <c r="A307" s="67" t="str">
        <f t="shared" si="24"/>
        <v>IBVS 5155 </v>
      </c>
      <c r="B307" s="2" t="str">
        <f t="shared" si="25"/>
        <v>II</v>
      </c>
      <c r="C307" s="67">
        <f t="shared" si="26"/>
        <v>49438.417000000001</v>
      </c>
      <c r="D307" t="str">
        <f t="shared" si="27"/>
        <v>vis</v>
      </c>
      <c r="E307">
        <f>VLOOKUP(C307,Active!C$21:E$972,3,FALSE)</f>
        <v>1449.5345154679785</v>
      </c>
      <c r="F307" s="2" t="s">
        <v>128</v>
      </c>
      <c r="G307" t="str">
        <f t="shared" si="28"/>
        <v>49438.417</v>
      </c>
      <c r="H307" s="67">
        <f t="shared" si="29"/>
        <v>1449.5</v>
      </c>
      <c r="I307" s="76" t="s">
        <v>1243</v>
      </c>
      <c r="J307" s="77" t="s">
        <v>1244</v>
      </c>
      <c r="K307" s="76">
        <v>1449.5</v>
      </c>
      <c r="L307" s="76" t="s">
        <v>671</v>
      </c>
      <c r="M307" s="77" t="s">
        <v>277</v>
      </c>
      <c r="N307" s="77" t="s">
        <v>278</v>
      </c>
      <c r="O307" s="78" t="s">
        <v>619</v>
      </c>
      <c r="P307" s="79" t="s">
        <v>620</v>
      </c>
    </row>
    <row r="308" spans="1:16" x14ac:dyDescent="0.2">
      <c r="A308" s="67" t="str">
        <f t="shared" si="24"/>
        <v>IBVS 4380/4670 </v>
      </c>
      <c r="B308" s="2" t="str">
        <f t="shared" si="25"/>
        <v>I</v>
      </c>
      <c r="C308" s="67">
        <f t="shared" si="26"/>
        <v>49804.484799999998</v>
      </c>
      <c r="D308" t="str">
        <f t="shared" si="27"/>
        <v>vis</v>
      </c>
      <c r="E308">
        <f>VLOOKUP(C308,Active!C$21:E$972,3,FALSE)</f>
        <v>1569.0380526072049</v>
      </c>
      <c r="F308" s="2" t="s">
        <v>128</v>
      </c>
      <c r="G308" t="str">
        <f t="shared" si="28"/>
        <v>49804.4848</v>
      </c>
      <c r="H308" s="67">
        <f t="shared" si="29"/>
        <v>1569</v>
      </c>
      <c r="I308" s="76" t="s">
        <v>1245</v>
      </c>
      <c r="J308" s="77" t="s">
        <v>1246</v>
      </c>
      <c r="K308" s="76">
        <v>1569</v>
      </c>
      <c r="L308" s="76" t="s">
        <v>1247</v>
      </c>
      <c r="M308" s="77" t="s">
        <v>277</v>
      </c>
      <c r="N308" s="77" t="s">
        <v>278</v>
      </c>
      <c r="O308" s="78" t="s">
        <v>1248</v>
      </c>
      <c r="P308" s="79" t="s">
        <v>198</v>
      </c>
    </row>
    <row r="309" spans="1:16" x14ac:dyDescent="0.2">
      <c r="A309" s="67" t="str">
        <f t="shared" si="24"/>
        <v> AOEB 9 </v>
      </c>
      <c r="B309" s="2" t="str">
        <f t="shared" si="25"/>
        <v>I</v>
      </c>
      <c r="C309" s="67">
        <f t="shared" si="26"/>
        <v>50104.673999999999</v>
      </c>
      <c r="D309" t="str">
        <f t="shared" si="27"/>
        <v>vis</v>
      </c>
      <c r="E309">
        <f>VLOOKUP(C309,Active!C$21:E$972,3,FALSE)</f>
        <v>1667.0353941133276</v>
      </c>
      <c r="F309" s="2" t="s">
        <v>128</v>
      </c>
      <c r="G309" t="str">
        <f t="shared" si="28"/>
        <v>50104.674</v>
      </c>
      <c r="H309" s="67">
        <f t="shared" si="29"/>
        <v>1667</v>
      </c>
      <c r="I309" s="76" t="s">
        <v>1249</v>
      </c>
      <c r="J309" s="77" t="s">
        <v>1250</v>
      </c>
      <c r="K309" s="76">
        <v>1667</v>
      </c>
      <c r="L309" s="76" t="s">
        <v>1251</v>
      </c>
      <c r="M309" s="77" t="s">
        <v>248</v>
      </c>
      <c r="N309" s="77"/>
      <c r="O309" s="78" t="s">
        <v>1252</v>
      </c>
      <c r="P309" s="78" t="s">
        <v>201</v>
      </c>
    </row>
    <row r="310" spans="1:16" x14ac:dyDescent="0.2">
      <c r="A310" s="67" t="str">
        <f t="shared" si="24"/>
        <v> AOEB 9 </v>
      </c>
      <c r="B310" s="2" t="str">
        <f t="shared" si="25"/>
        <v>I</v>
      </c>
      <c r="C310" s="67">
        <f t="shared" si="26"/>
        <v>50110.807999999997</v>
      </c>
      <c r="D310" t="str">
        <f t="shared" si="27"/>
        <v>vis</v>
      </c>
      <c r="E310">
        <f>VLOOKUP(C310,Active!C$21:E$972,3,FALSE)</f>
        <v>1669.0378502070125</v>
      </c>
      <c r="F310" s="2" t="s">
        <v>128</v>
      </c>
      <c r="G310" t="str">
        <f t="shared" si="28"/>
        <v>50110.808</v>
      </c>
      <c r="H310" s="67">
        <f t="shared" si="29"/>
        <v>1669</v>
      </c>
      <c r="I310" s="76" t="s">
        <v>1253</v>
      </c>
      <c r="J310" s="77" t="s">
        <v>1254</v>
      </c>
      <c r="K310" s="76">
        <v>1669</v>
      </c>
      <c r="L310" s="76" t="s">
        <v>1255</v>
      </c>
      <c r="M310" s="77" t="s">
        <v>248</v>
      </c>
      <c r="N310" s="77"/>
      <c r="O310" s="78" t="s">
        <v>1256</v>
      </c>
      <c r="P310" s="78" t="s">
        <v>201</v>
      </c>
    </row>
    <row r="311" spans="1:16" x14ac:dyDescent="0.2">
      <c r="A311" s="67" t="str">
        <f t="shared" si="24"/>
        <v>VSB 47 </v>
      </c>
      <c r="B311" s="2" t="str">
        <f t="shared" si="25"/>
        <v>I</v>
      </c>
      <c r="C311" s="67">
        <f t="shared" si="26"/>
        <v>50126.142</v>
      </c>
      <c r="D311" t="str">
        <f t="shared" si="27"/>
        <v>vis</v>
      </c>
      <c r="E311">
        <f>VLOOKUP(C311,Active!C$21:E$972,3,FALSE)</f>
        <v>1674.0436639893042</v>
      </c>
      <c r="F311" s="2" t="s">
        <v>128</v>
      </c>
      <c r="G311" t="str">
        <f t="shared" si="28"/>
        <v>50126.142</v>
      </c>
      <c r="H311" s="67">
        <f t="shared" si="29"/>
        <v>1674</v>
      </c>
      <c r="I311" s="76" t="s">
        <v>1257</v>
      </c>
      <c r="J311" s="77" t="s">
        <v>1258</v>
      </c>
      <c r="K311" s="76">
        <v>1674</v>
      </c>
      <c r="L311" s="76" t="s">
        <v>1259</v>
      </c>
      <c r="M311" s="77" t="s">
        <v>248</v>
      </c>
      <c r="N311" s="77"/>
      <c r="O311" s="78" t="s">
        <v>1260</v>
      </c>
      <c r="P311" s="79" t="s">
        <v>86</v>
      </c>
    </row>
    <row r="312" spans="1:16" x14ac:dyDescent="0.2">
      <c r="A312" s="67" t="str">
        <f t="shared" si="24"/>
        <v> AOEB 9 </v>
      </c>
      <c r="B312" s="2" t="str">
        <f t="shared" si="25"/>
        <v>I</v>
      </c>
      <c r="C312" s="67">
        <f t="shared" si="26"/>
        <v>50150.635000000002</v>
      </c>
      <c r="D312" t="str">
        <f t="shared" si="27"/>
        <v>vis</v>
      </c>
      <c r="E312">
        <f>VLOOKUP(C312,Active!C$21:E$972,3,FALSE)</f>
        <v>1682.0394509313717</v>
      </c>
      <c r="F312" s="2" t="s">
        <v>128</v>
      </c>
      <c r="G312" t="str">
        <f t="shared" si="28"/>
        <v>50150.635</v>
      </c>
      <c r="H312" s="67">
        <f t="shared" si="29"/>
        <v>1682</v>
      </c>
      <c r="I312" s="76" t="s">
        <v>1261</v>
      </c>
      <c r="J312" s="77" t="s">
        <v>1262</v>
      </c>
      <c r="K312" s="76">
        <v>1682</v>
      </c>
      <c r="L312" s="76" t="s">
        <v>731</v>
      </c>
      <c r="M312" s="77" t="s">
        <v>796</v>
      </c>
      <c r="N312" s="77" t="s">
        <v>1263</v>
      </c>
      <c r="O312" s="78" t="s">
        <v>259</v>
      </c>
      <c r="P312" s="78" t="s">
        <v>201</v>
      </c>
    </row>
    <row r="313" spans="1:16" x14ac:dyDescent="0.2">
      <c r="A313" s="67" t="str">
        <f t="shared" si="24"/>
        <v> AOEB 9 </v>
      </c>
      <c r="B313" s="2" t="str">
        <f t="shared" si="25"/>
        <v>I</v>
      </c>
      <c r="C313" s="67">
        <f t="shared" si="26"/>
        <v>50159.798999999999</v>
      </c>
      <c r="D313" t="str">
        <f t="shared" si="27"/>
        <v>vis</v>
      </c>
      <c r="E313">
        <f>VLOOKUP(C313,Active!C$21:E$972,3,FALSE)</f>
        <v>1685.0310563507599</v>
      </c>
      <c r="F313" s="2" t="s">
        <v>128</v>
      </c>
      <c r="G313" t="str">
        <f t="shared" si="28"/>
        <v>50159.799</v>
      </c>
      <c r="H313" s="67">
        <f t="shared" si="29"/>
        <v>1685</v>
      </c>
      <c r="I313" s="76" t="s">
        <v>1264</v>
      </c>
      <c r="J313" s="77" t="s">
        <v>1265</v>
      </c>
      <c r="K313" s="76">
        <v>1685</v>
      </c>
      <c r="L313" s="76" t="s">
        <v>1266</v>
      </c>
      <c r="M313" s="77" t="s">
        <v>248</v>
      </c>
      <c r="N313" s="77"/>
      <c r="O313" s="78" t="s">
        <v>1267</v>
      </c>
      <c r="P313" s="78" t="s">
        <v>201</v>
      </c>
    </row>
    <row r="314" spans="1:16" x14ac:dyDescent="0.2">
      <c r="A314" s="67" t="str">
        <f t="shared" si="24"/>
        <v> AOEB 9 </v>
      </c>
      <c r="B314" s="2" t="str">
        <f t="shared" si="25"/>
        <v>I</v>
      </c>
      <c r="C314" s="67">
        <f t="shared" si="26"/>
        <v>50202.712</v>
      </c>
      <c r="D314" t="str">
        <f t="shared" si="27"/>
        <v>vis</v>
      </c>
      <c r="E314">
        <f>VLOOKUP(C314,Active!C$21:E$972,3,FALSE)</f>
        <v>1699.0400877084912</v>
      </c>
      <c r="F314" s="2" t="s">
        <v>128</v>
      </c>
      <c r="G314" t="str">
        <f t="shared" si="28"/>
        <v>50202.712</v>
      </c>
      <c r="H314" s="67">
        <f t="shared" si="29"/>
        <v>1699</v>
      </c>
      <c r="I314" s="76" t="s">
        <v>1268</v>
      </c>
      <c r="J314" s="77" t="s">
        <v>1269</v>
      </c>
      <c r="K314" s="76">
        <v>1699</v>
      </c>
      <c r="L314" s="76" t="s">
        <v>713</v>
      </c>
      <c r="M314" s="77" t="s">
        <v>248</v>
      </c>
      <c r="N314" s="77"/>
      <c r="O314" s="78" t="s">
        <v>1267</v>
      </c>
      <c r="P314" s="78" t="s">
        <v>201</v>
      </c>
    </row>
    <row r="315" spans="1:16" x14ac:dyDescent="0.2">
      <c r="A315" s="67" t="str">
        <f t="shared" si="24"/>
        <v> BRNO 32 </v>
      </c>
      <c r="B315" s="2" t="str">
        <f t="shared" si="25"/>
        <v>I</v>
      </c>
      <c r="C315" s="67">
        <f t="shared" si="26"/>
        <v>50487.611700000001</v>
      </c>
      <c r="D315" t="str">
        <f t="shared" si="27"/>
        <v>vis</v>
      </c>
      <c r="E315">
        <f>VLOOKUP(C315,Active!C$21:E$972,3,FALSE)</f>
        <v>1792.0461425428823</v>
      </c>
      <c r="F315" s="2" t="s">
        <v>128</v>
      </c>
      <c r="G315" t="str">
        <f t="shared" si="28"/>
        <v>50487.6117</v>
      </c>
      <c r="H315" s="67">
        <f t="shared" si="29"/>
        <v>1792</v>
      </c>
      <c r="I315" s="76" t="s">
        <v>1270</v>
      </c>
      <c r="J315" s="77" t="s">
        <v>1271</v>
      </c>
      <c r="K315" s="76">
        <v>1792</v>
      </c>
      <c r="L315" s="76" t="s">
        <v>1272</v>
      </c>
      <c r="M315" s="77" t="s">
        <v>248</v>
      </c>
      <c r="N315" s="77"/>
      <c r="O315" s="78" t="s">
        <v>1273</v>
      </c>
      <c r="P315" s="78" t="s">
        <v>205</v>
      </c>
    </row>
    <row r="316" spans="1:16" x14ac:dyDescent="0.2">
      <c r="A316" s="67" t="str">
        <f t="shared" si="24"/>
        <v> BBS 123 </v>
      </c>
      <c r="B316" s="2" t="str">
        <f t="shared" si="25"/>
        <v>I</v>
      </c>
      <c r="C316" s="67">
        <f t="shared" si="26"/>
        <v>51164.601000000002</v>
      </c>
      <c r="D316" t="str">
        <f t="shared" si="27"/>
        <v>vis</v>
      </c>
      <c r="E316">
        <f>VLOOKUP(C316,Active!C$21:E$972,3,FALSE)</f>
        <v>2013.0506011579523</v>
      </c>
      <c r="F316" s="2" t="s">
        <v>128</v>
      </c>
      <c r="G316" t="str">
        <f t="shared" si="28"/>
        <v>51164.601</v>
      </c>
      <c r="H316" s="67">
        <f t="shared" si="29"/>
        <v>2013</v>
      </c>
      <c r="I316" s="76" t="s">
        <v>1274</v>
      </c>
      <c r="J316" s="77" t="s">
        <v>1275</v>
      </c>
      <c r="K316" s="76">
        <v>2013</v>
      </c>
      <c r="L316" s="76" t="s">
        <v>1276</v>
      </c>
      <c r="M316" s="77" t="s">
        <v>248</v>
      </c>
      <c r="N316" s="77"/>
      <c r="O316" s="78" t="s">
        <v>1277</v>
      </c>
      <c r="P316" s="78" t="s">
        <v>206</v>
      </c>
    </row>
    <row r="317" spans="1:16" x14ac:dyDescent="0.2">
      <c r="A317" s="67" t="str">
        <f t="shared" si="24"/>
        <v>BAVM 122 </v>
      </c>
      <c r="B317" s="2" t="str">
        <f t="shared" si="25"/>
        <v>I</v>
      </c>
      <c r="C317" s="67">
        <f t="shared" si="26"/>
        <v>51250.349000000002</v>
      </c>
      <c r="D317" t="str">
        <f t="shared" si="27"/>
        <v>vis</v>
      </c>
      <c r="E317">
        <f>VLOOKUP(C317,Active!C$21:E$972,3,FALSE)</f>
        <v>2041.043200623446</v>
      </c>
      <c r="F317" s="2" t="s">
        <v>128</v>
      </c>
      <c r="G317" t="str">
        <f t="shared" si="28"/>
        <v>51250.349</v>
      </c>
      <c r="H317" s="67">
        <f t="shared" si="29"/>
        <v>2041</v>
      </c>
      <c r="I317" s="76" t="s">
        <v>1278</v>
      </c>
      <c r="J317" s="77" t="s">
        <v>1279</v>
      </c>
      <c r="K317" s="76">
        <v>2041</v>
      </c>
      <c r="L317" s="76" t="s">
        <v>1280</v>
      </c>
      <c r="M317" s="77" t="s">
        <v>248</v>
      </c>
      <c r="N317" s="77"/>
      <c r="O317" s="78" t="s">
        <v>1281</v>
      </c>
      <c r="P317" s="79" t="s">
        <v>207</v>
      </c>
    </row>
    <row r="318" spans="1:16" x14ac:dyDescent="0.2">
      <c r="A318" s="67" t="str">
        <f t="shared" si="24"/>
        <v> BBS 123 </v>
      </c>
      <c r="B318" s="2" t="str">
        <f t="shared" si="25"/>
        <v>I</v>
      </c>
      <c r="C318" s="67">
        <f t="shared" si="26"/>
        <v>51250.364999999998</v>
      </c>
      <c r="D318" t="str">
        <f t="shared" si="27"/>
        <v>vis</v>
      </c>
      <c r="E318">
        <f>VLOOKUP(C318,Active!C$21:E$972,3,FALSE)</f>
        <v>2041.0484238542074</v>
      </c>
      <c r="F318" s="2" t="s">
        <v>128</v>
      </c>
      <c r="G318" t="str">
        <f t="shared" si="28"/>
        <v>51250.365</v>
      </c>
      <c r="H318" s="67">
        <f t="shared" si="29"/>
        <v>2041</v>
      </c>
      <c r="I318" s="76" t="s">
        <v>1282</v>
      </c>
      <c r="J318" s="77" t="s">
        <v>1283</v>
      </c>
      <c r="K318" s="76">
        <v>2041</v>
      </c>
      <c r="L318" s="76" t="s">
        <v>1284</v>
      </c>
      <c r="M318" s="77" t="s">
        <v>248</v>
      </c>
      <c r="N318" s="77"/>
      <c r="O318" s="78" t="s">
        <v>1277</v>
      </c>
      <c r="P318" s="78" t="s">
        <v>206</v>
      </c>
    </row>
    <row r="319" spans="1:16" x14ac:dyDescent="0.2">
      <c r="A319" s="67" t="str">
        <f t="shared" si="24"/>
        <v>BAVM 122 </v>
      </c>
      <c r="B319" s="2" t="str">
        <f t="shared" si="25"/>
        <v>I</v>
      </c>
      <c r="C319" s="67">
        <f t="shared" si="26"/>
        <v>51250.37</v>
      </c>
      <c r="D319" t="str">
        <f t="shared" si="27"/>
        <v>vis</v>
      </c>
      <c r="E319">
        <f>VLOOKUP(C319,Active!C$21:E$972,3,FALSE)</f>
        <v>2041.0500561138222</v>
      </c>
      <c r="F319" s="2" t="s">
        <v>128</v>
      </c>
      <c r="G319" t="str">
        <f t="shared" si="28"/>
        <v>51250.370</v>
      </c>
      <c r="H319" s="67">
        <f t="shared" si="29"/>
        <v>2041</v>
      </c>
      <c r="I319" s="76" t="s">
        <v>1285</v>
      </c>
      <c r="J319" s="77" t="s">
        <v>1286</v>
      </c>
      <c r="K319" s="76">
        <v>2041</v>
      </c>
      <c r="L319" s="76" t="s">
        <v>1287</v>
      </c>
      <c r="M319" s="77" t="s">
        <v>248</v>
      </c>
      <c r="N319" s="77"/>
      <c r="O319" s="78" t="s">
        <v>585</v>
      </c>
      <c r="P319" s="79" t="s">
        <v>207</v>
      </c>
    </row>
    <row r="320" spans="1:16" x14ac:dyDescent="0.2">
      <c r="A320" s="67" t="str">
        <f t="shared" si="24"/>
        <v>BAVM 122 </v>
      </c>
      <c r="B320" s="2" t="str">
        <f t="shared" si="25"/>
        <v>I</v>
      </c>
      <c r="C320" s="67">
        <f t="shared" si="26"/>
        <v>51253.421000000002</v>
      </c>
      <c r="D320" t="str">
        <f t="shared" si="27"/>
        <v>vis</v>
      </c>
      <c r="E320">
        <f>VLOOKUP(C320,Active!C$21:E$972,3,FALSE)</f>
        <v>2042.0460609299021</v>
      </c>
      <c r="F320" s="2" t="s">
        <v>128</v>
      </c>
      <c r="G320" t="str">
        <f t="shared" si="28"/>
        <v>51253.421</v>
      </c>
      <c r="H320" s="67">
        <f t="shared" si="29"/>
        <v>2042</v>
      </c>
      <c r="I320" s="76" t="s">
        <v>1288</v>
      </c>
      <c r="J320" s="77" t="s">
        <v>1289</v>
      </c>
      <c r="K320" s="76">
        <v>2042</v>
      </c>
      <c r="L320" s="76" t="s">
        <v>1290</v>
      </c>
      <c r="M320" s="77" t="s">
        <v>248</v>
      </c>
      <c r="N320" s="77"/>
      <c r="O320" s="78" t="s">
        <v>1281</v>
      </c>
      <c r="P320" s="79" t="s">
        <v>207</v>
      </c>
    </row>
    <row r="321" spans="1:16" x14ac:dyDescent="0.2">
      <c r="A321" s="67" t="str">
        <f t="shared" si="24"/>
        <v> AOEB 9 </v>
      </c>
      <c r="B321" s="2" t="str">
        <f t="shared" si="25"/>
        <v>I</v>
      </c>
      <c r="C321" s="67">
        <f t="shared" si="26"/>
        <v>51262.625</v>
      </c>
      <c r="D321" t="str">
        <f t="shared" si="27"/>
        <v>vis</v>
      </c>
      <c r="E321">
        <f>VLOOKUP(C321,Active!C$21:E$972,3,FALSE)</f>
        <v>2045.0507244261976</v>
      </c>
      <c r="F321" s="2" t="s">
        <v>128</v>
      </c>
      <c r="G321" t="str">
        <f t="shared" si="28"/>
        <v>51262.625</v>
      </c>
      <c r="H321" s="67">
        <f t="shared" si="29"/>
        <v>2045</v>
      </c>
      <c r="I321" s="76" t="s">
        <v>1291</v>
      </c>
      <c r="J321" s="77" t="s">
        <v>1292</v>
      </c>
      <c r="K321" s="76">
        <v>2045</v>
      </c>
      <c r="L321" s="76" t="s">
        <v>1276</v>
      </c>
      <c r="M321" s="77" t="s">
        <v>248</v>
      </c>
      <c r="N321" s="77"/>
      <c r="O321" s="78" t="s">
        <v>1293</v>
      </c>
      <c r="P321" s="78" t="s">
        <v>201</v>
      </c>
    </row>
    <row r="322" spans="1:16" x14ac:dyDescent="0.2">
      <c r="A322" s="67" t="str">
        <f t="shared" si="24"/>
        <v> AOEB 9 </v>
      </c>
      <c r="B322" s="2" t="str">
        <f t="shared" si="25"/>
        <v>I</v>
      </c>
      <c r="C322" s="67">
        <f t="shared" si="26"/>
        <v>51262.631000000001</v>
      </c>
      <c r="D322" t="str">
        <f t="shared" si="27"/>
        <v>vis</v>
      </c>
      <c r="E322">
        <f>VLOOKUP(C322,Active!C$21:E$972,3,FALSE)</f>
        <v>2045.052683137734</v>
      </c>
      <c r="F322" s="2" t="s">
        <v>128</v>
      </c>
      <c r="G322" t="str">
        <f t="shared" si="28"/>
        <v>51262.631</v>
      </c>
      <c r="H322" s="67">
        <f t="shared" si="29"/>
        <v>2045</v>
      </c>
      <c r="I322" s="76" t="s">
        <v>1294</v>
      </c>
      <c r="J322" s="77" t="s">
        <v>1295</v>
      </c>
      <c r="K322" s="76">
        <v>2045</v>
      </c>
      <c r="L322" s="76" t="s">
        <v>1296</v>
      </c>
      <c r="M322" s="77" t="s">
        <v>248</v>
      </c>
      <c r="N322" s="77"/>
      <c r="O322" s="78" t="s">
        <v>464</v>
      </c>
      <c r="P322" s="78" t="s">
        <v>201</v>
      </c>
    </row>
    <row r="323" spans="1:16" x14ac:dyDescent="0.2">
      <c r="A323" s="67" t="str">
        <f t="shared" si="24"/>
        <v> AOEB 9 </v>
      </c>
      <c r="B323" s="2" t="str">
        <f t="shared" si="25"/>
        <v>I</v>
      </c>
      <c r="C323" s="67">
        <f t="shared" si="26"/>
        <v>51265.692000000003</v>
      </c>
      <c r="D323" t="str">
        <f t="shared" si="27"/>
        <v>vis</v>
      </c>
      <c r="E323">
        <f>VLOOKUP(C323,Active!C$21:E$972,3,FALSE)</f>
        <v>2046.0519524730412</v>
      </c>
      <c r="F323" s="2" t="s">
        <v>128</v>
      </c>
      <c r="G323" t="str">
        <f t="shared" si="28"/>
        <v>51265.692</v>
      </c>
      <c r="H323" s="67">
        <f t="shared" si="29"/>
        <v>2046</v>
      </c>
      <c r="I323" s="76" t="s">
        <v>1297</v>
      </c>
      <c r="J323" s="77" t="s">
        <v>1298</v>
      </c>
      <c r="K323" s="76">
        <v>2046</v>
      </c>
      <c r="L323" s="76" t="s">
        <v>1299</v>
      </c>
      <c r="M323" s="77" t="s">
        <v>248</v>
      </c>
      <c r="N323" s="77"/>
      <c r="O323" s="78" t="s">
        <v>464</v>
      </c>
      <c r="P323" s="78" t="s">
        <v>201</v>
      </c>
    </row>
    <row r="324" spans="1:16" x14ac:dyDescent="0.2">
      <c r="A324" s="67" t="str">
        <f t="shared" si="24"/>
        <v>VSB 47 </v>
      </c>
      <c r="B324" s="2" t="str">
        <f t="shared" si="25"/>
        <v>I</v>
      </c>
      <c r="C324" s="67">
        <f t="shared" si="26"/>
        <v>51538.303</v>
      </c>
      <c r="D324" t="str">
        <f t="shared" si="27"/>
        <v>vis</v>
      </c>
      <c r="E324">
        <f>VLOOKUP(C324,Active!C$21:E$972,3,FALSE)</f>
        <v>2135.0463375652607</v>
      </c>
      <c r="F324" s="2" t="s">
        <v>128</v>
      </c>
      <c r="G324" t="str">
        <f t="shared" si="28"/>
        <v>51538.303</v>
      </c>
      <c r="H324" s="67">
        <f t="shared" si="29"/>
        <v>2135</v>
      </c>
      <c r="I324" s="76" t="s">
        <v>1300</v>
      </c>
      <c r="J324" s="77" t="s">
        <v>1301</v>
      </c>
      <c r="K324" s="76">
        <v>2135</v>
      </c>
      <c r="L324" s="76" t="s">
        <v>1302</v>
      </c>
      <c r="M324" s="77" t="s">
        <v>248</v>
      </c>
      <c r="N324" s="77"/>
      <c r="O324" s="78" t="s">
        <v>1303</v>
      </c>
      <c r="P324" s="79" t="s">
        <v>86</v>
      </c>
    </row>
    <row r="325" spans="1:16" x14ac:dyDescent="0.2">
      <c r="A325" s="67" t="str">
        <f t="shared" si="24"/>
        <v> AOEB 9 </v>
      </c>
      <c r="B325" s="2" t="str">
        <f t="shared" si="25"/>
        <v>I</v>
      </c>
      <c r="C325" s="67">
        <f t="shared" si="26"/>
        <v>51587.334000000003</v>
      </c>
      <c r="D325" t="str">
        <f t="shared" si="27"/>
        <v>vis</v>
      </c>
      <c r="E325">
        <f>VLOOKUP(C325,Active!C$21:E$972,3,FALSE)</f>
        <v>2151.0526017859152</v>
      </c>
      <c r="F325" s="2" t="s">
        <v>128</v>
      </c>
      <c r="G325" t="str">
        <f t="shared" si="28"/>
        <v>51587.334</v>
      </c>
      <c r="H325" s="67">
        <f t="shared" si="29"/>
        <v>2151</v>
      </c>
      <c r="I325" s="76" t="s">
        <v>1304</v>
      </c>
      <c r="J325" s="77" t="s">
        <v>1305</v>
      </c>
      <c r="K325" s="76">
        <v>2151</v>
      </c>
      <c r="L325" s="76" t="s">
        <v>1296</v>
      </c>
      <c r="M325" s="77" t="s">
        <v>248</v>
      </c>
      <c r="N325" s="77"/>
      <c r="O325" s="78" t="s">
        <v>1306</v>
      </c>
      <c r="P325" s="78" t="s">
        <v>201</v>
      </c>
    </row>
    <row r="326" spans="1:16" x14ac:dyDescent="0.2">
      <c r="A326" s="67" t="str">
        <f t="shared" si="24"/>
        <v> AOEB 9 </v>
      </c>
      <c r="B326" s="2" t="str">
        <f t="shared" si="25"/>
        <v>I</v>
      </c>
      <c r="C326" s="67">
        <f t="shared" si="26"/>
        <v>51602.656999999999</v>
      </c>
      <c r="D326" t="str">
        <f t="shared" si="27"/>
        <v>vis</v>
      </c>
      <c r="E326">
        <f>VLOOKUP(C326,Active!C$21:E$972,3,FALSE)</f>
        <v>2156.0548245970558</v>
      </c>
      <c r="F326" s="2" t="s">
        <v>128</v>
      </c>
      <c r="G326" t="str">
        <f t="shared" si="28"/>
        <v>51602.657</v>
      </c>
      <c r="H326" s="67">
        <f t="shared" si="29"/>
        <v>2156</v>
      </c>
      <c r="I326" s="76" t="s">
        <v>1307</v>
      </c>
      <c r="J326" s="77" t="s">
        <v>1308</v>
      </c>
      <c r="K326" s="76">
        <v>2156</v>
      </c>
      <c r="L326" s="76" t="s">
        <v>1309</v>
      </c>
      <c r="M326" s="77" t="s">
        <v>248</v>
      </c>
      <c r="N326" s="77"/>
      <c r="O326" s="78" t="s">
        <v>374</v>
      </c>
      <c r="P326" s="78" t="s">
        <v>201</v>
      </c>
    </row>
    <row r="327" spans="1:16" x14ac:dyDescent="0.2">
      <c r="A327" s="67" t="str">
        <f t="shared" si="24"/>
        <v> AOEB 9 </v>
      </c>
      <c r="B327" s="2" t="str">
        <f t="shared" si="25"/>
        <v>I</v>
      </c>
      <c r="C327" s="67">
        <f t="shared" si="26"/>
        <v>51608.77</v>
      </c>
      <c r="D327" t="str">
        <f t="shared" si="27"/>
        <v>vis</v>
      </c>
      <c r="E327">
        <f>VLOOKUP(C327,Active!C$21:E$972,3,FALSE)</f>
        <v>2158.0504252003643</v>
      </c>
      <c r="F327" s="2" t="s">
        <v>128</v>
      </c>
      <c r="G327" t="str">
        <f t="shared" si="28"/>
        <v>51608.770</v>
      </c>
      <c r="H327" s="67">
        <f t="shared" si="29"/>
        <v>2158</v>
      </c>
      <c r="I327" s="76" t="s">
        <v>1310</v>
      </c>
      <c r="J327" s="77" t="s">
        <v>1311</v>
      </c>
      <c r="K327" s="76">
        <v>2158</v>
      </c>
      <c r="L327" s="76" t="s">
        <v>1312</v>
      </c>
      <c r="M327" s="77" t="s">
        <v>248</v>
      </c>
      <c r="N327" s="77"/>
      <c r="O327" s="78" t="s">
        <v>464</v>
      </c>
      <c r="P327" s="78" t="s">
        <v>201</v>
      </c>
    </row>
    <row r="328" spans="1:16" x14ac:dyDescent="0.2">
      <c r="A328" s="67" t="str">
        <f t="shared" si="24"/>
        <v>BAVM 131 </v>
      </c>
      <c r="B328" s="2" t="str">
        <f t="shared" si="25"/>
        <v>I</v>
      </c>
      <c r="C328" s="67">
        <f t="shared" si="26"/>
        <v>51639.391000000003</v>
      </c>
      <c r="D328" t="str">
        <f t="shared" si="27"/>
        <v>vis</v>
      </c>
      <c r="E328">
        <f>VLOOKUP(C328,Active!C$21:E$972,3,FALSE)</f>
        <v>2168.0467095245822</v>
      </c>
      <c r="F328" s="2" t="s">
        <v>128</v>
      </c>
      <c r="G328" t="str">
        <f t="shared" si="28"/>
        <v>51639.391</v>
      </c>
      <c r="H328" s="67">
        <f t="shared" si="29"/>
        <v>2168</v>
      </c>
      <c r="I328" s="76" t="s">
        <v>1313</v>
      </c>
      <c r="J328" s="77" t="s">
        <v>1314</v>
      </c>
      <c r="K328" s="76">
        <v>2168</v>
      </c>
      <c r="L328" s="76" t="s">
        <v>1315</v>
      </c>
      <c r="M328" s="77" t="s">
        <v>248</v>
      </c>
      <c r="N328" s="77"/>
      <c r="O328" s="78" t="s">
        <v>1281</v>
      </c>
      <c r="P328" s="79" t="s">
        <v>208</v>
      </c>
    </row>
    <row r="329" spans="1:16" x14ac:dyDescent="0.2">
      <c r="A329" s="67" t="str">
        <f t="shared" si="24"/>
        <v> AOEB 9 </v>
      </c>
      <c r="B329" s="2" t="str">
        <f t="shared" si="25"/>
        <v>I</v>
      </c>
      <c r="C329" s="67">
        <f t="shared" si="26"/>
        <v>51657.783000000003</v>
      </c>
      <c r="D329" t="str">
        <f t="shared" si="27"/>
        <v>vis</v>
      </c>
      <c r="E329">
        <f>VLOOKUP(C329,Active!C$21:E$972,3,FALSE)</f>
        <v>2174.050813286412</v>
      </c>
      <c r="F329" s="2" t="s">
        <v>128</v>
      </c>
      <c r="G329" t="str">
        <f t="shared" si="28"/>
        <v>51657.783</v>
      </c>
      <c r="H329" s="67">
        <f t="shared" si="29"/>
        <v>2174</v>
      </c>
      <c r="I329" s="76" t="s">
        <v>1316</v>
      </c>
      <c r="J329" s="77" t="s">
        <v>1317</v>
      </c>
      <c r="K329" s="76">
        <v>2174</v>
      </c>
      <c r="L329" s="76" t="s">
        <v>1318</v>
      </c>
      <c r="M329" s="77" t="s">
        <v>248</v>
      </c>
      <c r="N329" s="77"/>
      <c r="O329" s="78" t="s">
        <v>464</v>
      </c>
      <c r="P329" s="78" t="s">
        <v>201</v>
      </c>
    </row>
    <row r="330" spans="1:16" x14ac:dyDescent="0.2">
      <c r="A330" s="67" t="str">
        <f t="shared" si="24"/>
        <v>BAVM 157 </v>
      </c>
      <c r="B330" s="2" t="str">
        <f t="shared" si="25"/>
        <v>I</v>
      </c>
      <c r="C330" s="67">
        <f t="shared" si="26"/>
        <v>51927.355000000003</v>
      </c>
      <c r="D330" t="str">
        <f t="shared" si="27"/>
        <v>vis</v>
      </c>
      <c r="E330">
        <f>VLOOKUP(C330,Active!C$21:E$972,3,FALSE)</f>
        <v>2262.0531109856242</v>
      </c>
      <c r="F330" s="2" t="s">
        <v>128</v>
      </c>
      <c r="G330" t="str">
        <f t="shared" si="28"/>
        <v>51927.355</v>
      </c>
      <c r="H330" s="67">
        <f t="shared" si="29"/>
        <v>2262</v>
      </c>
      <c r="I330" s="76" t="s">
        <v>1319</v>
      </c>
      <c r="J330" s="77" t="s">
        <v>1320</v>
      </c>
      <c r="K330" s="76">
        <v>2262</v>
      </c>
      <c r="L330" s="76" t="s">
        <v>1321</v>
      </c>
      <c r="M330" s="77" t="s">
        <v>248</v>
      </c>
      <c r="N330" s="77"/>
      <c r="O330" s="78" t="s">
        <v>585</v>
      </c>
      <c r="P330" s="79" t="s">
        <v>209</v>
      </c>
    </row>
    <row r="331" spans="1:16" x14ac:dyDescent="0.2">
      <c r="A331" s="67" t="str">
        <f t="shared" ref="A331:A348" si="30">P331</f>
        <v>IBVS 5155 </v>
      </c>
      <c r="B331" s="2" t="str">
        <f t="shared" ref="B331:B348" si="31">IF(H331=INT(H331),"I","II")</f>
        <v>II</v>
      </c>
      <c r="C331" s="67">
        <f t="shared" ref="C331:C348" si="32">1*G331</f>
        <v>51956.442000000003</v>
      </c>
      <c r="D331" t="str">
        <f t="shared" ref="D331:D348" si="33">VLOOKUP(F331,I$1:J$5,2,FALSE)</f>
        <v>vis</v>
      </c>
      <c r="E331">
        <f>VLOOKUP(C331,Active!C$21:E$972,3,FALSE)</f>
        <v>2271.5486180604576</v>
      </c>
      <c r="F331" s="2" t="s">
        <v>128</v>
      </c>
      <c r="G331" t="str">
        <f t="shared" ref="G331:G348" si="34">MID(I331,3,LEN(I331)-3)</f>
        <v>51956.442</v>
      </c>
      <c r="H331" s="67">
        <f t="shared" ref="H331:H348" si="35">1*K331</f>
        <v>2271.5</v>
      </c>
      <c r="I331" s="76" t="s">
        <v>1322</v>
      </c>
      <c r="J331" s="77" t="s">
        <v>1323</v>
      </c>
      <c r="K331" s="76">
        <v>2271.5</v>
      </c>
      <c r="L331" s="76" t="s">
        <v>1324</v>
      </c>
      <c r="M331" s="77" t="s">
        <v>277</v>
      </c>
      <c r="N331" s="77" t="s">
        <v>278</v>
      </c>
      <c r="O331" s="78" t="s">
        <v>619</v>
      </c>
      <c r="P331" s="79" t="s">
        <v>620</v>
      </c>
    </row>
    <row r="332" spans="1:16" x14ac:dyDescent="0.2">
      <c r="A332" s="67" t="str">
        <f t="shared" si="30"/>
        <v>BAVM 157 </v>
      </c>
      <c r="B332" s="2" t="str">
        <f t="shared" si="31"/>
        <v>I</v>
      </c>
      <c r="C332" s="67">
        <f t="shared" si="32"/>
        <v>52310.262000000002</v>
      </c>
      <c r="D332" t="str">
        <f t="shared" si="33"/>
        <v>vis</v>
      </c>
      <c r="E332">
        <f>VLOOKUP(C332,Active!C$21:E$972,3,FALSE)</f>
        <v>2387.0538373411523</v>
      </c>
      <c r="F332" s="2" t="s">
        <v>128</v>
      </c>
      <c r="G332" t="str">
        <f t="shared" si="34"/>
        <v>52310.262</v>
      </c>
      <c r="H332" s="67">
        <f t="shared" si="35"/>
        <v>2387</v>
      </c>
      <c r="I332" s="76" t="s">
        <v>1325</v>
      </c>
      <c r="J332" s="77" t="s">
        <v>1326</v>
      </c>
      <c r="K332" s="76">
        <v>2387</v>
      </c>
      <c r="L332" s="76" t="s">
        <v>1327</v>
      </c>
      <c r="M332" s="77" t="s">
        <v>248</v>
      </c>
      <c r="N332" s="77"/>
      <c r="O332" s="78" t="s">
        <v>585</v>
      </c>
      <c r="P332" s="79" t="s">
        <v>209</v>
      </c>
    </row>
    <row r="333" spans="1:16" x14ac:dyDescent="0.2">
      <c r="A333" s="67" t="str">
        <f t="shared" si="30"/>
        <v> BBS 128 </v>
      </c>
      <c r="B333" s="2" t="str">
        <f t="shared" si="31"/>
        <v>I</v>
      </c>
      <c r="C333" s="67">
        <f t="shared" si="32"/>
        <v>52313.34</v>
      </c>
      <c r="D333" t="str">
        <f t="shared" si="33"/>
        <v>vis</v>
      </c>
      <c r="E333">
        <f>VLOOKUP(C333,Active!C$21:E$972,3,FALSE)</f>
        <v>2388.0586563591423</v>
      </c>
      <c r="F333" s="2" t="s">
        <v>128</v>
      </c>
      <c r="G333" t="str">
        <f t="shared" si="34"/>
        <v>52313.340</v>
      </c>
      <c r="H333" s="67">
        <f t="shared" si="35"/>
        <v>2388</v>
      </c>
      <c r="I333" s="76" t="s">
        <v>1328</v>
      </c>
      <c r="J333" s="77" t="s">
        <v>1329</v>
      </c>
      <c r="K333" s="76">
        <v>2388</v>
      </c>
      <c r="L333" s="76" t="s">
        <v>1330</v>
      </c>
      <c r="M333" s="77" t="s">
        <v>248</v>
      </c>
      <c r="N333" s="77"/>
      <c r="O333" s="78" t="s">
        <v>783</v>
      </c>
      <c r="P333" s="78" t="s">
        <v>210</v>
      </c>
    </row>
    <row r="334" spans="1:16" x14ac:dyDescent="0.2">
      <c r="A334" s="67" t="str">
        <f t="shared" si="30"/>
        <v>BAVM 154 </v>
      </c>
      <c r="B334" s="2" t="str">
        <f t="shared" si="31"/>
        <v>I</v>
      </c>
      <c r="C334" s="67">
        <f t="shared" si="32"/>
        <v>52362.345999999998</v>
      </c>
      <c r="D334" t="str">
        <f t="shared" si="33"/>
        <v>vis</v>
      </c>
      <c r="E334">
        <f>VLOOKUP(C334,Active!C$21:E$972,3,FALSE)</f>
        <v>2404.0567592817297</v>
      </c>
      <c r="F334" s="2" t="s">
        <v>128</v>
      </c>
      <c r="G334" t="str">
        <f t="shared" si="34"/>
        <v>52362.346</v>
      </c>
      <c r="H334" s="67">
        <f t="shared" si="35"/>
        <v>2404</v>
      </c>
      <c r="I334" s="76" t="s">
        <v>1331</v>
      </c>
      <c r="J334" s="77" t="s">
        <v>1332</v>
      </c>
      <c r="K334" s="76">
        <v>2404</v>
      </c>
      <c r="L334" s="76" t="s">
        <v>1333</v>
      </c>
      <c r="M334" s="77" t="s">
        <v>248</v>
      </c>
      <c r="N334" s="77"/>
      <c r="O334" s="78" t="s">
        <v>1281</v>
      </c>
      <c r="P334" s="79" t="s">
        <v>211</v>
      </c>
    </row>
    <row r="335" spans="1:16" x14ac:dyDescent="0.2">
      <c r="A335" s="67" t="str">
        <f t="shared" si="30"/>
        <v>BAVM 154 </v>
      </c>
      <c r="B335" s="2" t="str">
        <f t="shared" si="31"/>
        <v>I</v>
      </c>
      <c r="C335" s="67">
        <f t="shared" si="32"/>
        <v>52368.462</v>
      </c>
      <c r="D335" t="str">
        <f t="shared" si="33"/>
        <v>vis</v>
      </c>
      <c r="E335">
        <f>VLOOKUP(C335,Active!C$21:E$972,3,FALSE)</f>
        <v>2406.0533392408074</v>
      </c>
      <c r="F335" s="2" t="s">
        <v>128</v>
      </c>
      <c r="G335" t="str">
        <f t="shared" si="34"/>
        <v>52368.462</v>
      </c>
      <c r="H335" s="67">
        <f t="shared" si="35"/>
        <v>2406</v>
      </c>
      <c r="I335" s="76" t="s">
        <v>1334</v>
      </c>
      <c r="J335" s="77" t="s">
        <v>1335</v>
      </c>
      <c r="K335" s="76">
        <v>2406</v>
      </c>
      <c r="L335" s="76" t="s">
        <v>1321</v>
      </c>
      <c r="M335" s="77" t="s">
        <v>248</v>
      </c>
      <c r="N335" s="77"/>
      <c r="O335" s="78" t="s">
        <v>1281</v>
      </c>
      <c r="P335" s="79" t="s">
        <v>211</v>
      </c>
    </row>
    <row r="336" spans="1:16" x14ac:dyDescent="0.2">
      <c r="A336" s="67" t="str">
        <f t="shared" si="30"/>
        <v>OEJV 0074 </v>
      </c>
      <c r="B336" s="2" t="str">
        <f t="shared" si="31"/>
        <v>I</v>
      </c>
      <c r="C336" s="67">
        <f t="shared" si="32"/>
        <v>52368.464</v>
      </c>
      <c r="D336" t="str">
        <f t="shared" si="33"/>
        <v>vis</v>
      </c>
      <c r="E336" t="e">
        <f>VLOOKUP(C336,Active!C$21:E$972,3,FALSE)</f>
        <v>#N/A</v>
      </c>
      <c r="F336" s="2" t="s">
        <v>128</v>
      </c>
      <c r="G336" t="str">
        <f t="shared" si="34"/>
        <v>52368.464</v>
      </c>
      <c r="H336" s="67">
        <f t="shared" si="35"/>
        <v>2406</v>
      </c>
      <c r="I336" s="76" t="s">
        <v>1336</v>
      </c>
      <c r="J336" s="77" t="s">
        <v>1337</v>
      </c>
      <c r="K336" s="76">
        <v>2406</v>
      </c>
      <c r="L336" s="76" t="s">
        <v>1327</v>
      </c>
      <c r="M336" s="77" t="s">
        <v>248</v>
      </c>
      <c r="N336" s="77"/>
      <c r="O336" s="78" t="s">
        <v>1338</v>
      </c>
      <c r="P336" s="79" t="s">
        <v>1339</v>
      </c>
    </row>
    <row r="337" spans="1:16" x14ac:dyDescent="0.2">
      <c r="A337" s="67" t="str">
        <f t="shared" si="30"/>
        <v> AOEB 9 </v>
      </c>
      <c r="B337" s="2" t="str">
        <f t="shared" si="31"/>
        <v>I</v>
      </c>
      <c r="C337" s="67">
        <f t="shared" si="32"/>
        <v>52426.67</v>
      </c>
      <c r="D337" t="str">
        <f t="shared" si="33"/>
        <v>vis</v>
      </c>
      <c r="E337">
        <f>VLOOKUP(C337,Active!C$21:E$972,3,FALSE)</f>
        <v>2425.0554527558452</v>
      </c>
      <c r="F337" s="2" t="s">
        <v>128</v>
      </c>
      <c r="G337" t="str">
        <f t="shared" si="34"/>
        <v>52426.670</v>
      </c>
      <c r="H337" s="67">
        <f t="shared" si="35"/>
        <v>2425</v>
      </c>
      <c r="I337" s="76" t="s">
        <v>1340</v>
      </c>
      <c r="J337" s="77" t="s">
        <v>1341</v>
      </c>
      <c r="K337" s="76">
        <v>2425</v>
      </c>
      <c r="L337" s="76" t="s">
        <v>1342</v>
      </c>
      <c r="M337" s="77" t="s">
        <v>248</v>
      </c>
      <c r="N337" s="77"/>
      <c r="O337" s="78" t="s">
        <v>374</v>
      </c>
      <c r="P337" s="78" t="s">
        <v>201</v>
      </c>
    </row>
    <row r="338" spans="1:16" x14ac:dyDescent="0.2">
      <c r="A338" s="67" t="str">
        <f t="shared" si="30"/>
        <v> AOEB 9 </v>
      </c>
      <c r="B338" s="2" t="str">
        <f t="shared" si="31"/>
        <v>I</v>
      </c>
      <c r="C338" s="67">
        <f t="shared" si="32"/>
        <v>52763.627999999997</v>
      </c>
      <c r="D338" t="str">
        <f t="shared" si="33"/>
        <v>vis</v>
      </c>
      <c r="E338">
        <f>VLOOKUP(C338,Active!C$21:E$972,3,FALSE)</f>
        <v>2535.0560397164018</v>
      </c>
      <c r="F338" s="2" t="s">
        <v>128</v>
      </c>
      <c r="G338" t="str">
        <f t="shared" si="34"/>
        <v>52763.628</v>
      </c>
      <c r="H338" s="67">
        <f t="shared" si="35"/>
        <v>2535</v>
      </c>
      <c r="I338" s="76" t="s">
        <v>1343</v>
      </c>
      <c r="J338" s="77" t="s">
        <v>1344</v>
      </c>
      <c r="K338" s="76">
        <v>2535</v>
      </c>
      <c r="L338" s="76" t="s">
        <v>1345</v>
      </c>
      <c r="M338" s="77" t="s">
        <v>248</v>
      </c>
      <c r="N338" s="77"/>
      <c r="O338" s="78" t="s">
        <v>464</v>
      </c>
      <c r="P338" s="78" t="s">
        <v>201</v>
      </c>
    </row>
    <row r="339" spans="1:16" x14ac:dyDescent="0.2">
      <c r="A339" s="67" t="str">
        <f t="shared" si="30"/>
        <v> AOEB 9 </v>
      </c>
      <c r="B339" s="2" t="str">
        <f t="shared" si="31"/>
        <v>I</v>
      </c>
      <c r="C339" s="67">
        <f t="shared" si="32"/>
        <v>52812.638599999998</v>
      </c>
      <c r="D339" t="str">
        <f t="shared" si="33"/>
        <v>vis</v>
      </c>
      <c r="E339">
        <f>VLOOKUP(C339,Active!C$21:E$972,3,FALSE)</f>
        <v>2551.0556443178334</v>
      </c>
      <c r="F339" s="2" t="s">
        <v>128</v>
      </c>
      <c r="G339" t="str">
        <f t="shared" si="34"/>
        <v>52812.6386</v>
      </c>
      <c r="H339" s="67">
        <f t="shared" si="35"/>
        <v>2551</v>
      </c>
      <c r="I339" s="76" t="s">
        <v>1346</v>
      </c>
      <c r="J339" s="77" t="s">
        <v>1347</v>
      </c>
      <c r="K339" s="76">
        <v>2551</v>
      </c>
      <c r="L339" s="76" t="s">
        <v>1348</v>
      </c>
      <c r="M339" s="77" t="s">
        <v>796</v>
      </c>
      <c r="N339" s="77" t="s">
        <v>1263</v>
      </c>
      <c r="O339" s="78" t="s">
        <v>374</v>
      </c>
      <c r="P339" s="78" t="s">
        <v>201</v>
      </c>
    </row>
    <row r="340" spans="1:16" x14ac:dyDescent="0.2">
      <c r="A340" s="67" t="str">
        <f t="shared" si="30"/>
        <v> AOEB 9 </v>
      </c>
      <c r="B340" s="2" t="str">
        <f t="shared" si="31"/>
        <v>I</v>
      </c>
      <c r="C340" s="67">
        <f t="shared" si="32"/>
        <v>53057.7</v>
      </c>
      <c r="D340" t="str">
        <f t="shared" si="33"/>
        <v>vis</v>
      </c>
      <c r="E340">
        <f>VLOOKUP(C340,Active!C$21:E$972,3,FALSE)</f>
        <v>2631.0564095211398</v>
      </c>
      <c r="F340" s="2" t="s">
        <v>128</v>
      </c>
      <c r="G340" t="str">
        <f t="shared" si="34"/>
        <v>53057.7000</v>
      </c>
      <c r="H340" s="67">
        <f t="shared" si="35"/>
        <v>2631</v>
      </c>
      <c r="I340" s="76" t="s">
        <v>1349</v>
      </c>
      <c r="J340" s="77" t="s">
        <v>1350</v>
      </c>
      <c r="K340" s="76">
        <v>2631</v>
      </c>
      <c r="L340" s="76" t="s">
        <v>1351</v>
      </c>
      <c r="M340" s="77" t="s">
        <v>796</v>
      </c>
      <c r="N340" s="77" t="s">
        <v>1263</v>
      </c>
      <c r="O340" s="78" t="s">
        <v>374</v>
      </c>
      <c r="P340" s="78" t="s">
        <v>201</v>
      </c>
    </row>
    <row r="341" spans="1:16" x14ac:dyDescent="0.2">
      <c r="A341" s="67" t="str">
        <f t="shared" si="30"/>
        <v> AOEB 12 </v>
      </c>
      <c r="B341" s="2" t="str">
        <f t="shared" si="31"/>
        <v>I</v>
      </c>
      <c r="C341" s="67">
        <f t="shared" si="32"/>
        <v>53541.695</v>
      </c>
      <c r="D341" t="str">
        <f t="shared" si="33"/>
        <v>vis</v>
      </c>
      <c r="E341">
        <f>VLOOKUP(C341,Active!C$21:E$972,3,FALSE)</f>
        <v>2789.0575078359889</v>
      </c>
      <c r="F341" s="2" t="s">
        <v>128</v>
      </c>
      <c r="G341" t="str">
        <f t="shared" si="34"/>
        <v>53541.695</v>
      </c>
      <c r="H341" s="67">
        <f t="shared" si="35"/>
        <v>2789</v>
      </c>
      <c r="I341" s="76" t="s">
        <v>1352</v>
      </c>
      <c r="J341" s="77" t="s">
        <v>1353</v>
      </c>
      <c r="K341" s="76">
        <v>2789</v>
      </c>
      <c r="L341" s="76" t="s">
        <v>1354</v>
      </c>
      <c r="M341" s="77" t="s">
        <v>796</v>
      </c>
      <c r="N341" s="77" t="s">
        <v>1263</v>
      </c>
      <c r="O341" s="78" t="s">
        <v>259</v>
      </c>
      <c r="P341" s="78" t="s">
        <v>217</v>
      </c>
    </row>
    <row r="342" spans="1:16" x14ac:dyDescent="0.2">
      <c r="A342" s="67" t="str">
        <f t="shared" si="30"/>
        <v>VSB 45 </v>
      </c>
      <c r="B342" s="2" t="str">
        <f t="shared" si="31"/>
        <v>I</v>
      </c>
      <c r="C342" s="67">
        <f t="shared" si="32"/>
        <v>53802.076999999997</v>
      </c>
      <c r="D342" t="str">
        <f t="shared" si="33"/>
        <v>vis</v>
      </c>
      <c r="E342">
        <f>VLOOKUP(C342,Active!C$21:E$972,3,FALSE)</f>
        <v>2874.0597123658222</v>
      </c>
      <c r="F342" s="2" t="s">
        <v>128</v>
      </c>
      <c r="G342" t="str">
        <f t="shared" si="34"/>
        <v>53802.077</v>
      </c>
      <c r="H342" s="67">
        <f t="shared" si="35"/>
        <v>2874</v>
      </c>
      <c r="I342" s="76" t="s">
        <v>1355</v>
      </c>
      <c r="J342" s="77" t="s">
        <v>1356</v>
      </c>
      <c r="K342" s="76">
        <v>2874</v>
      </c>
      <c r="L342" s="76" t="s">
        <v>1357</v>
      </c>
      <c r="M342" s="77" t="s">
        <v>248</v>
      </c>
      <c r="N342" s="77"/>
      <c r="O342" s="78" t="s">
        <v>1358</v>
      </c>
      <c r="P342" s="79" t="s">
        <v>218</v>
      </c>
    </row>
    <row r="343" spans="1:16" x14ac:dyDescent="0.2">
      <c r="A343" s="67" t="str">
        <f t="shared" si="30"/>
        <v>VSB 45 </v>
      </c>
      <c r="B343" s="2" t="str">
        <f t="shared" si="31"/>
        <v>I</v>
      </c>
      <c r="C343" s="67">
        <f t="shared" si="32"/>
        <v>53805.129000000001</v>
      </c>
      <c r="D343" t="str">
        <f t="shared" si="33"/>
        <v>vis</v>
      </c>
      <c r="E343">
        <f>VLOOKUP(C343,Active!C$21:E$972,3,FALSE)</f>
        <v>2875.056043633826</v>
      </c>
      <c r="F343" s="2" t="s">
        <v>128</v>
      </c>
      <c r="G343" t="str">
        <f t="shared" si="34"/>
        <v>53805.129</v>
      </c>
      <c r="H343" s="67">
        <f t="shared" si="35"/>
        <v>2875</v>
      </c>
      <c r="I343" s="76" t="s">
        <v>1359</v>
      </c>
      <c r="J343" s="77" t="s">
        <v>1360</v>
      </c>
      <c r="K343" s="76">
        <v>2875</v>
      </c>
      <c r="L343" s="76" t="s">
        <v>1345</v>
      </c>
      <c r="M343" s="77" t="s">
        <v>248</v>
      </c>
      <c r="N343" s="77"/>
      <c r="O343" s="78" t="s">
        <v>1358</v>
      </c>
      <c r="P343" s="79" t="s">
        <v>218</v>
      </c>
    </row>
    <row r="344" spans="1:16" x14ac:dyDescent="0.2">
      <c r="A344" s="67" t="str">
        <f t="shared" si="30"/>
        <v> AOEB 12 </v>
      </c>
      <c r="B344" s="2" t="str">
        <f t="shared" si="31"/>
        <v>I</v>
      </c>
      <c r="C344" s="67">
        <f t="shared" si="32"/>
        <v>53829.6423</v>
      </c>
      <c r="D344" t="str">
        <f t="shared" si="33"/>
        <v>vis</v>
      </c>
      <c r="E344">
        <f>VLOOKUP(C344,Active!C$21:E$972,3,FALSE)</f>
        <v>2883.0584575499224</v>
      </c>
      <c r="F344" s="2" t="s">
        <v>128</v>
      </c>
      <c r="G344" t="str">
        <f t="shared" si="34"/>
        <v>53829.6423</v>
      </c>
      <c r="H344" s="67">
        <f t="shared" si="35"/>
        <v>2883</v>
      </c>
      <c r="I344" s="76" t="s">
        <v>1361</v>
      </c>
      <c r="J344" s="77" t="s">
        <v>1362</v>
      </c>
      <c r="K344" s="76">
        <v>2883</v>
      </c>
      <c r="L344" s="76" t="s">
        <v>1363</v>
      </c>
      <c r="M344" s="77" t="s">
        <v>796</v>
      </c>
      <c r="N344" s="77" t="s">
        <v>1263</v>
      </c>
      <c r="O344" s="78" t="s">
        <v>1364</v>
      </c>
      <c r="P344" s="78" t="s">
        <v>217</v>
      </c>
    </row>
    <row r="345" spans="1:16" x14ac:dyDescent="0.2">
      <c r="A345" s="67" t="str">
        <f t="shared" si="30"/>
        <v> AOEB 12 </v>
      </c>
      <c r="B345" s="2" t="str">
        <f t="shared" si="31"/>
        <v>I</v>
      </c>
      <c r="C345" s="67">
        <f t="shared" si="32"/>
        <v>54172.734100000001</v>
      </c>
      <c r="D345" t="str">
        <f t="shared" si="33"/>
        <v>vis</v>
      </c>
      <c r="E345">
        <f>VLOOKUP(C345,Active!C$21:E$972,3,FALSE)</f>
        <v>2995.0614353137812</v>
      </c>
      <c r="F345" s="2" t="s">
        <v>128</v>
      </c>
      <c r="G345" t="str">
        <f t="shared" si="34"/>
        <v>54172.7341</v>
      </c>
      <c r="H345" s="67">
        <f t="shared" si="35"/>
        <v>2995</v>
      </c>
      <c r="I345" s="76" t="s">
        <v>1365</v>
      </c>
      <c r="J345" s="77" t="s">
        <v>1366</v>
      </c>
      <c r="K345" s="76">
        <v>2995</v>
      </c>
      <c r="L345" s="76" t="s">
        <v>1367</v>
      </c>
      <c r="M345" s="77" t="s">
        <v>796</v>
      </c>
      <c r="N345" s="77" t="s">
        <v>1263</v>
      </c>
      <c r="O345" s="78" t="s">
        <v>797</v>
      </c>
      <c r="P345" s="78" t="s">
        <v>217</v>
      </c>
    </row>
    <row r="346" spans="1:16" x14ac:dyDescent="0.2">
      <c r="A346" s="67" t="str">
        <f t="shared" si="30"/>
        <v>VSB 46 </v>
      </c>
      <c r="B346" s="2" t="str">
        <f t="shared" si="31"/>
        <v>I</v>
      </c>
      <c r="C346" s="67">
        <f t="shared" si="32"/>
        <v>54240.127</v>
      </c>
      <c r="D346" t="str">
        <f t="shared" si="33"/>
        <v>vis</v>
      </c>
      <c r="E346">
        <f>VLOOKUP(C346,Active!C$21:E$972,3,FALSE)</f>
        <v>3017.0619770933913</v>
      </c>
      <c r="F346" s="2" t="s">
        <v>128</v>
      </c>
      <c r="G346" t="str">
        <f t="shared" si="34"/>
        <v>54240.127</v>
      </c>
      <c r="H346" s="67">
        <f t="shared" si="35"/>
        <v>3017</v>
      </c>
      <c r="I346" s="76" t="s">
        <v>1368</v>
      </c>
      <c r="J346" s="77" t="s">
        <v>1369</v>
      </c>
      <c r="K346" s="76">
        <v>3017</v>
      </c>
      <c r="L346" s="76" t="s">
        <v>1370</v>
      </c>
      <c r="M346" s="77" t="s">
        <v>248</v>
      </c>
      <c r="N346" s="77"/>
      <c r="O346" s="78" t="s">
        <v>1371</v>
      </c>
      <c r="P346" s="79" t="s">
        <v>219</v>
      </c>
    </row>
    <row r="347" spans="1:16" x14ac:dyDescent="0.2">
      <c r="A347" s="67" t="str">
        <f t="shared" si="30"/>
        <v> AOEB 12 </v>
      </c>
      <c r="B347" s="2" t="str">
        <f t="shared" si="31"/>
        <v>I</v>
      </c>
      <c r="C347" s="67">
        <f t="shared" si="32"/>
        <v>54267.6901</v>
      </c>
      <c r="D347" t="str">
        <f t="shared" si="33"/>
        <v>vis</v>
      </c>
      <c r="E347">
        <f>VLOOKUP(C347,Active!C$21:E$972,3,FALSE)</f>
        <v>3026.060004083261</v>
      </c>
      <c r="F347" s="2" t="s">
        <v>128</v>
      </c>
      <c r="G347" t="str">
        <f t="shared" si="34"/>
        <v>54267.6901</v>
      </c>
      <c r="H347" s="67">
        <f t="shared" si="35"/>
        <v>3026</v>
      </c>
      <c r="I347" s="76" t="s">
        <v>1372</v>
      </c>
      <c r="J347" s="77" t="s">
        <v>1373</v>
      </c>
      <c r="K347" s="76">
        <v>3026</v>
      </c>
      <c r="L347" s="76" t="s">
        <v>1374</v>
      </c>
      <c r="M347" s="77" t="s">
        <v>796</v>
      </c>
      <c r="N347" s="77" t="s">
        <v>1263</v>
      </c>
      <c r="O347" s="78" t="s">
        <v>374</v>
      </c>
      <c r="P347" s="78" t="s">
        <v>217</v>
      </c>
    </row>
    <row r="348" spans="1:16" x14ac:dyDescent="0.2">
      <c r="A348" s="67" t="str">
        <f t="shared" si="30"/>
        <v>VSB 50 </v>
      </c>
      <c r="B348" s="2" t="str">
        <f t="shared" si="31"/>
        <v>I</v>
      </c>
      <c r="C348" s="67">
        <f t="shared" si="32"/>
        <v>54871.15</v>
      </c>
      <c r="D348" t="str">
        <f t="shared" si="33"/>
        <v>vis</v>
      </c>
      <c r="E348">
        <f>VLOOKUP(C348,Active!C$21:E$972,3,FALSE)</f>
        <v>3223.0606486952283</v>
      </c>
      <c r="F348" s="2" t="s">
        <v>128</v>
      </c>
      <c r="G348" t="str">
        <f t="shared" si="34"/>
        <v>54871.150</v>
      </c>
      <c r="H348" s="67">
        <f t="shared" si="35"/>
        <v>3223</v>
      </c>
      <c r="I348" s="76" t="s">
        <v>1375</v>
      </c>
      <c r="J348" s="77" t="s">
        <v>1376</v>
      </c>
      <c r="K348" s="76">
        <v>3223</v>
      </c>
      <c r="L348" s="76" t="s">
        <v>1377</v>
      </c>
      <c r="M348" s="77" t="s">
        <v>248</v>
      </c>
      <c r="N348" s="77"/>
      <c r="O348" s="78" t="s">
        <v>1378</v>
      </c>
      <c r="P348" s="79" t="s">
        <v>221</v>
      </c>
    </row>
  </sheetData>
  <sheetProtection selectLockedCells="1" selectUnlockedCells="1"/>
  <hyperlinks>
    <hyperlink ref="P12" r:id="rId1"/>
    <hyperlink ref="P13" r:id="rId2"/>
    <hyperlink ref="P17" r:id="rId3"/>
    <hyperlink ref="P26" r:id="rId4"/>
    <hyperlink ref="P32" r:id="rId5"/>
    <hyperlink ref="P37" r:id="rId6"/>
    <hyperlink ref="P41" r:id="rId7"/>
    <hyperlink ref="P44" r:id="rId8"/>
    <hyperlink ref="P62" r:id="rId9"/>
    <hyperlink ref="P76" r:id="rId10"/>
    <hyperlink ref="P77" r:id="rId11"/>
    <hyperlink ref="P79" r:id="rId12"/>
    <hyperlink ref="P90" r:id="rId13"/>
    <hyperlink ref="P101" r:id="rId14"/>
    <hyperlink ref="P102" r:id="rId15"/>
    <hyperlink ref="P103" r:id="rId16"/>
    <hyperlink ref="P107" r:id="rId17"/>
    <hyperlink ref="P112" r:id="rId18"/>
    <hyperlink ref="P113" r:id="rId19"/>
    <hyperlink ref="P114" r:id="rId20"/>
    <hyperlink ref="P115" r:id="rId21"/>
    <hyperlink ref="P116" r:id="rId22"/>
    <hyperlink ref="P117" r:id="rId23"/>
    <hyperlink ref="P118" r:id="rId24"/>
    <hyperlink ref="P121" r:id="rId25"/>
    <hyperlink ref="P122" r:id="rId26"/>
    <hyperlink ref="P124" r:id="rId27"/>
    <hyperlink ref="P125" r:id="rId28"/>
    <hyperlink ref="P127" r:id="rId29"/>
    <hyperlink ref="P128" r:id="rId30"/>
    <hyperlink ref="P129" r:id="rId31"/>
    <hyperlink ref="P131" r:id="rId32"/>
    <hyperlink ref="P134" r:id="rId33"/>
    <hyperlink ref="P135" r:id="rId34"/>
    <hyperlink ref="P136" r:id="rId35"/>
    <hyperlink ref="P137" r:id="rId36"/>
    <hyperlink ref="P140" r:id="rId37"/>
    <hyperlink ref="P142" r:id="rId38"/>
    <hyperlink ref="P143" r:id="rId39"/>
    <hyperlink ref="P144" r:id="rId40"/>
    <hyperlink ref="P145" r:id="rId41"/>
    <hyperlink ref="P146" r:id="rId42"/>
    <hyperlink ref="P147" r:id="rId43"/>
    <hyperlink ref="P148" r:id="rId44"/>
    <hyperlink ref="P149" r:id="rId45"/>
    <hyperlink ref="P150" r:id="rId46"/>
    <hyperlink ref="P151" r:id="rId47"/>
    <hyperlink ref="P152" r:id="rId48"/>
    <hyperlink ref="P153" r:id="rId49"/>
    <hyperlink ref="P154" r:id="rId50"/>
    <hyperlink ref="P155" r:id="rId51"/>
    <hyperlink ref="P156" r:id="rId52"/>
    <hyperlink ref="P157" r:id="rId53"/>
    <hyperlink ref="P158" r:id="rId54"/>
    <hyperlink ref="P159" r:id="rId55"/>
    <hyperlink ref="P160" r:id="rId56"/>
    <hyperlink ref="P161" r:id="rId57"/>
    <hyperlink ref="P163" r:id="rId58"/>
    <hyperlink ref="P165" r:id="rId59"/>
    <hyperlink ref="P166" r:id="rId60"/>
    <hyperlink ref="P167" r:id="rId61"/>
    <hyperlink ref="P168" r:id="rId62"/>
    <hyperlink ref="P169" r:id="rId63"/>
    <hyperlink ref="P171" r:id="rId64"/>
    <hyperlink ref="P172" r:id="rId65"/>
    <hyperlink ref="P173" r:id="rId66"/>
    <hyperlink ref="P234" r:id="rId67"/>
    <hyperlink ref="P236" r:id="rId68"/>
    <hyperlink ref="P238" r:id="rId69"/>
    <hyperlink ref="P239" r:id="rId70"/>
    <hyperlink ref="P240" r:id="rId71"/>
    <hyperlink ref="P241" r:id="rId72"/>
    <hyperlink ref="P242" r:id="rId73"/>
    <hyperlink ref="P245" r:id="rId74"/>
    <hyperlink ref="P246" r:id="rId75"/>
    <hyperlink ref="P247" r:id="rId76"/>
    <hyperlink ref="P248" r:id="rId77"/>
    <hyperlink ref="P249" r:id="rId78"/>
    <hyperlink ref="P251" r:id="rId79"/>
    <hyperlink ref="P255" r:id="rId80"/>
    <hyperlink ref="P256" r:id="rId81"/>
    <hyperlink ref="P257" r:id="rId82"/>
    <hyperlink ref="P258" r:id="rId83"/>
    <hyperlink ref="P259" r:id="rId84"/>
    <hyperlink ref="P260" r:id="rId85"/>
    <hyperlink ref="P262" r:id="rId86"/>
    <hyperlink ref="P264" r:id="rId87"/>
    <hyperlink ref="P266" r:id="rId88"/>
    <hyperlink ref="P267" r:id="rId89"/>
    <hyperlink ref="P268" r:id="rId90"/>
    <hyperlink ref="P273" r:id="rId91"/>
    <hyperlink ref="P279" r:id="rId92"/>
    <hyperlink ref="P280" r:id="rId93"/>
    <hyperlink ref="P289" r:id="rId94"/>
    <hyperlink ref="P291" r:id="rId95"/>
    <hyperlink ref="P292" r:id="rId96"/>
    <hyperlink ref="P293" r:id="rId97"/>
    <hyperlink ref="P299" r:id="rId98"/>
    <hyperlink ref="P302" r:id="rId99"/>
    <hyperlink ref="P304" r:id="rId100"/>
    <hyperlink ref="P305" r:id="rId101"/>
    <hyperlink ref="P306" r:id="rId102"/>
    <hyperlink ref="P307" r:id="rId103"/>
    <hyperlink ref="P308" r:id="rId104"/>
    <hyperlink ref="P311" r:id="rId105"/>
    <hyperlink ref="P317" r:id="rId106"/>
    <hyperlink ref="P319" r:id="rId107"/>
    <hyperlink ref="P320" r:id="rId108"/>
    <hyperlink ref="P324" r:id="rId109"/>
    <hyperlink ref="P328" r:id="rId110"/>
    <hyperlink ref="P330" r:id="rId111"/>
    <hyperlink ref="P331" r:id="rId112"/>
    <hyperlink ref="P332" r:id="rId113"/>
    <hyperlink ref="P334" r:id="rId114"/>
    <hyperlink ref="P335" r:id="rId115"/>
    <hyperlink ref="P336" r:id="rId116"/>
    <hyperlink ref="P342" r:id="rId117"/>
    <hyperlink ref="P343" r:id="rId118"/>
    <hyperlink ref="P346" r:id="rId119"/>
    <hyperlink ref="P348" r:id="rId120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2023-01-25T05:21:26Z</dcterms:created>
  <dcterms:modified xsi:type="dcterms:W3CDTF">2023-01-25T05:21:27Z</dcterms:modified>
</cp:coreProperties>
</file>